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6"/>
  </bookViews>
  <sheets>
    <sheet name="Форма 1.1" sheetId="1" r:id="rId1"/>
    <sheet name="Форма 1.2" sheetId="2" r:id="rId2"/>
    <sheet name="Форма 2.1" sheetId="3" r:id="rId3"/>
    <sheet name="Форма 2.2" sheetId="4" r:id="rId4"/>
    <sheet name="форма 2.3 " sheetId="5" r:id="rId5"/>
    <sheet name="расчет" sheetId="6" r:id="rId6"/>
    <sheet name="форма 3" sheetId="7" r:id="rId7"/>
  </sheets>
  <definedNames/>
  <calcPr fullCalcOnLoad="1"/>
</workbook>
</file>

<file path=xl/sharedStrings.xml><?xml version="1.0" encoding="utf-8"?>
<sst xmlns="http://schemas.openxmlformats.org/spreadsheetml/2006/main" count="318" uniqueCount="139">
  <si>
    <t>(наименование территориальной сетевой организации)</t>
  </si>
  <si>
    <t>№</t>
  </si>
  <si>
    <t>Период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</si>
  <si>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</si>
  <si>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</si>
  <si>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</si>
  <si>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</si>
  <si>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</si>
  <si>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</si>
  <si>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</si>
  <si>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</si>
  <si>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</si>
  <si>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</si>
  <si>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</si>
  <si>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</si>
  <si>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</si>
  <si>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</si>
  <si>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Максимальное за расчетный период</t>
  </si>
  <si>
    <t>Максимальное за расчетный период регулирования число точек присоединения  потребителей услуг к э. сети ТСО, шт.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</si>
  <si>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</si>
  <si>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гр. 3 формы 1.1</t>
  </si>
  <si>
    <r>
      <t>Показатель средней продолжительности прекращений передачи электрической энергии (П</t>
    </r>
    <r>
      <rPr>
        <b/>
        <vertAlign val="subscript"/>
        <sz val="11"/>
        <rFont val="Times New Roman"/>
        <family val="1"/>
      </rPr>
      <t>п</t>
    </r>
    <r>
      <rPr>
        <b/>
        <sz val="11"/>
        <rFont val="Times New Roman"/>
        <family val="1"/>
      </rPr>
      <t>)</t>
    </r>
  </si>
  <si>
    <t>Пп = Тпр/Nтп</t>
  </si>
  <si>
    <t>Наименование параметра (критерия), характеризующего индикатор</t>
  </si>
  <si>
    <t>Ед.изм-ния</t>
  </si>
  <si>
    <t>Значение</t>
  </si>
  <si>
    <t>Ф / П * 100, %</t>
  </si>
  <si>
    <t>Зависи-мость</t>
  </si>
  <si>
    <t xml:space="preserve">Оценочный балл 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</si>
  <si>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</si>
  <si>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</si>
  <si>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</si>
  <si>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</si>
  <si>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</si>
  <si>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</si>
  <si>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%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</si>
  <si>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</si>
  <si>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</si>
  <si>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</si>
  <si>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</si>
  <si>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</si>
  <si>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</si>
  <si>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</si>
  <si>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</si>
  <si>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</si>
  <si>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</si>
  <si>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</si>
  <si>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</si>
  <si>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</si>
  <si>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</si>
  <si>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</si>
  <si>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</si>
  <si>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</si>
  <si>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</si>
  <si>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</si>
  <si>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</si>
  <si>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</si>
  <si>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 (Ин)</t>
  </si>
  <si>
    <t>Наименование параметра (показателя), характеризующего индикатор</t>
  </si>
  <si>
    <t>дней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</si>
  <si>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</si>
  <si>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</si>
  <si>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</si>
  <si>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</si>
  <si>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</si>
  <si>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</si>
  <si>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</si>
  <si>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</si>
  <si>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</si>
  <si>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</si>
  <si>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</si>
  <si>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</si>
  <si>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</si>
  <si>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</si>
  <si>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</si>
  <si>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</si>
  <si>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</si>
  <si>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</si>
  <si>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</si>
  <si>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</si>
  <si>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</si>
  <si>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</si>
  <si>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</si>
  <si>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 (Рс)</t>
  </si>
  <si>
    <t>Предлагаемые плановые значения параметров (критериев), характеризующих индикаторы качества **</t>
  </si>
  <si>
    <t>(год)</t>
  </si>
  <si>
    <t xml:space="preserve">Ин (индикатор информативности) </t>
  </si>
  <si>
    <t>Ис ( индикатор исполнительности)</t>
  </si>
  <si>
    <t>Рс (индикатор результативности обратной связи)</t>
  </si>
  <si>
    <t>Фактическое значение показателя уровня качества оказываемых услуг территориальной сетевой организации</t>
  </si>
  <si>
    <t>б) наличие положения о деятельности структурного подразделения по работе 
с заявителями и потребителями услуг ‎(наличие - 1, отсутствие - ‎‎0), шт.‎</t>
  </si>
  <si>
    <t>1. Соблюдение сроков по процедурам взаимодействия с потребителями услуг (заявителями) - всего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</si>
  <si>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</si>
  <si>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</si>
  <si>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</si>
  <si>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3. Наличие взаимодействия с потребителями услуг при выводе оборудования в ремонт и (или) из эксплуатации</t>
  </si>
  <si>
    <t>3.1. 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
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</si>
  <si>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</si>
  <si>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</si>
  <si>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5. Итого по индикатору 
исполнительности (Ис)</t>
  </si>
  <si>
    <t>в) системы автоинформирования,шт. на 1000 потребителей услуг</t>
  </si>
  <si>
    <t>ООО "Костеревские ГЭС"</t>
  </si>
  <si>
    <t>Формы, используемые для расчета значений показателей уровня качества оказываемых услуг</t>
  </si>
  <si>
    <t>Форма 3.1</t>
  </si>
  <si>
    <t>№ п/п</t>
  </si>
  <si>
    <t>Наименование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</si>
  <si>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(Nзаяв_тпр)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</si>
  <si>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</si>
  <si>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>0</t>
  </si>
  <si>
    <t>max (1, Nзаяв_тпр - Nнсзаяв_тпр)</t>
  </si>
  <si>
    <t>Пзаяв_тпр</t>
  </si>
  <si>
    <t>Форма 3.2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</si>
  <si>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</si>
  <si>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(Nнссд_тпр)</t>
  </si>
  <si>
    <t>max (1, Nсд_тпр - Nнссд_тпр)</t>
  </si>
  <si>
    <t>Пнс_тпр</t>
  </si>
  <si>
    <t>Форма 3.3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</si>
  <si>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</si>
  <si>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r>
      <t xml:space="preserve">Общее число заявок на технологическое присоединение к сети, поданных заявителями в соответствующий расчетный период, </t>
    </r>
    <r>
      <rPr>
        <b/>
        <i/>
        <sz val="11"/>
        <rFont val="Times New Roman"/>
        <family val="1"/>
      </rPr>
      <t xml:space="preserve">в десятках шт. без округления </t>
    </r>
    <r>
      <rPr>
        <sz val="11"/>
        <rFont val="Times New Roman"/>
        <family val="1"/>
      </rPr>
      <t>(Nочз_тпр)</t>
    </r>
  </si>
  <si>
    <t>max (1, Nочз_тпр - Nн_тпр)</t>
  </si>
  <si>
    <t>Пнпа_тпр</t>
  </si>
  <si>
    <t>Птпр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</si>
  <si>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</si>
  <si>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</si>
  <si>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ООО "Костеревские городские электрические сети"</t>
  </si>
  <si>
    <t>ООО «Костеревские городские электрические сети»</t>
  </si>
  <si>
    <t xml:space="preserve">Форма 1.1 - Журнал учета текущей информации о прекращении передачи электрической энергии для потребителей услуг за 2016 год   </t>
  </si>
  <si>
    <t>Форма 1.2 - Расчет фактического показателя средней продолжительности прекращений передачи электрической энергии за 2016 год</t>
  </si>
  <si>
    <t>Форма 2.1 - Расчет значения индикатора информативности за 2016 год</t>
  </si>
  <si>
    <t>Форма 2.2 - Расчет значения индикатора исполнительности за 2016 год</t>
  </si>
  <si>
    <t>Форма 2.3 - Расчет значения индикатора результативности обратной связи за 2016 год</t>
  </si>
  <si>
    <t>Форма 2.4 - Расчет фактического значения показателя уровня качества оказываемых услуг территориальной (прочей) сетевой организацией за 2016 год</t>
  </si>
  <si>
    <t>Отчетные данные для расчета значения показателя качества рассмотрения заявок на технологическое присоединение к сети за 2016 год</t>
  </si>
  <si>
    <t>Отчетные данные для расчета значения показателя качества исполнения договоров об осуществлении технологического присоединения заявителей к сети за 2016 год</t>
  </si>
  <si>
    <t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за 2016 год</t>
  </si>
  <si>
    <t>Показатель уровня качества осуществляемого технологического присоединения к сети за 2016 год, Птпр</t>
  </si>
  <si>
    <t>2016</t>
  </si>
  <si>
    <t>28</t>
  </si>
  <si>
    <t>2,8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</si>
</sst>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dd/mm/yy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"/>
    <numFmt numFmtId="178" formatCode="#,##0.000"/>
    <numFmt numFmtId="179" formatCode="#,##0.000000"/>
    <numFmt numFmtId="180" formatCode="#,##0.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ourier New"/>
      <family val="3"/>
    </font>
    <font>
      <vertAlign val="subscript"/>
      <sz val="11"/>
      <name val="Times New Roman"/>
      <family val="1"/>
    </font>
    <font>
      <b/>
      <vertAlign val="subscript"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1"/>
      <color indexed="22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medium">
        <color indexed="22"/>
      </right>
      <top style="medium">
        <color indexed="22"/>
      </top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4" fontId="21" fillId="28" borderId="6" applyBorder="0">
      <alignment horizontal="right"/>
      <protection/>
    </xf>
    <xf numFmtId="0" fontId="51" fillId="0" borderId="7" applyNumberFormat="0" applyFill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56" applyNumberFormat="1" applyFont="1" applyBorder="1" applyAlignment="1">
      <alignment horizontal="left"/>
      <protection/>
    </xf>
    <xf numFmtId="0" fontId="6" fillId="0" borderId="0" xfId="56" applyNumberFormat="1" applyFont="1" applyBorder="1" applyAlignment="1">
      <alignment/>
      <protection/>
    </xf>
    <xf numFmtId="0" fontId="6" fillId="0" borderId="0" xfId="56" applyNumberFormat="1" applyFont="1" applyBorder="1" applyAlignment="1">
      <alignment horizontal="center"/>
      <protection/>
    </xf>
    <xf numFmtId="0" fontId="7" fillId="0" borderId="0" xfId="56" applyFont="1" applyFill="1" applyBorder="1" applyAlignment="1" applyProtection="1">
      <alignment/>
      <protection locked="0"/>
    </xf>
    <xf numFmtId="0" fontId="7" fillId="0" borderId="0" xfId="56" applyFont="1" applyFill="1" applyBorder="1" applyAlignment="1" applyProtection="1">
      <alignment horizontal="center"/>
      <protection locked="0"/>
    </xf>
    <xf numFmtId="0" fontId="7" fillId="0" borderId="11" xfId="56" applyNumberFormat="1" applyFont="1" applyBorder="1" applyAlignment="1">
      <alignment horizontal="center" vertical="center"/>
      <protection/>
    </xf>
    <xf numFmtId="0" fontId="7" fillId="0" borderId="12" xfId="56" applyNumberFormat="1" applyFont="1" applyBorder="1" applyAlignment="1">
      <alignment horizontal="center" vertical="center"/>
      <protection/>
    </xf>
    <xf numFmtId="0" fontId="7" fillId="0" borderId="12" xfId="56" applyNumberFormat="1" applyFont="1" applyBorder="1" applyAlignment="1">
      <alignment horizontal="center" vertical="center" wrapText="1"/>
      <protection/>
    </xf>
    <xf numFmtId="0" fontId="7" fillId="0" borderId="13" xfId="56" applyNumberFormat="1" applyFont="1" applyBorder="1" applyAlignment="1">
      <alignment horizontal="center" vertical="center" wrapText="1"/>
      <protection/>
    </xf>
    <xf numFmtId="0" fontId="5" fillId="0" borderId="14" xfId="56" applyNumberFormat="1" applyFont="1" applyBorder="1" applyAlignment="1">
      <alignment horizontal="center" vertical="center"/>
      <protection/>
    </xf>
    <xf numFmtId="0" fontId="5" fillId="0" borderId="6" xfId="56" applyNumberFormat="1" applyFont="1" applyBorder="1" applyAlignment="1">
      <alignment horizontal="center" vertical="center"/>
      <protection/>
    </xf>
    <xf numFmtId="0" fontId="5" fillId="0" borderId="6" xfId="56" applyNumberFormat="1" applyFont="1" applyBorder="1" applyAlignment="1">
      <alignment horizontal="center" vertical="center" wrapText="1"/>
      <protection/>
    </xf>
    <xf numFmtId="0" fontId="5" fillId="0" borderId="15" xfId="56" applyNumberFormat="1" applyFont="1" applyBorder="1" applyAlignment="1">
      <alignment horizontal="center" vertical="center" wrapText="1"/>
      <protection/>
    </xf>
    <xf numFmtId="0" fontId="4" fillId="0" borderId="14" xfId="56" applyNumberFormat="1" applyFont="1" applyFill="1" applyBorder="1" applyAlignment="1">
      <alignment horizontal="center"/>
      <protection/>
    </xf>
    <xf numFmtId="0" fontId="4" fillId="28" borderId="6" xfId="56" applyNumberFormat="1" applyFont="1" applyFill="1" applyBorder="1" applyAlignment="1">
      <alignment/>
      <protection/>
    </xf>
    <xf numFmtId="2" fontId="4" fillId="28" borderId="6" xfId="56" applyNumberFormat="1" applyFont="1" applyFill="1" applyBorder="1" applyAlignment="1">
      <alignment horizontal="center"/>
      <protection/>
    </xf>
    <xf numFmtId="3" fontId="9" fillId="28" borderId="15" xfId="56" applyNumberFormat="1" applyFont="1" applyFill="1" applyBorder="1" applyAlignment="1">
      <alignment horizontal="center"/>
      <protection/>
    </xf>
    <xf numFmtId="0" fontId="4" fillId="28" borderId="6" xfId="56" applyNumberFormat="1" applyFont="1" applyFill="1" applyBorder="1" applyAlignment="1" applyProtection="1">
      <alignment/>
      <protection/>
    </xf>
    <xf numFmtId="0" fontId="4" fillId="0" borderId="16" xfId="56" applyNumberFormat="1" applyFont="1" applyFill="1" applyBorder="1" applyAlignment="1">
      <alignment horizontal="center"/>
      <protection/>
    </xf>
    <xf numFmtId="0" fontId="4" fillId="28" borderId="17" xfId="56" applyNumberFormat="1" applyFont="1" applyFill="1" applyBorder="1" applyAlignment="1" applyProtection="1">
      <alignment/>
      <protection/>
    </xf>
    <xf numFmtId="2" fontId="4" fillId="28" borderId="17" xfId="56" applyNumberFormat="1" applyFont="1" applyFill="1" applyBorder="1" applyAlignment="1">
      <alignment horizontal="center"/>
      <protection/>
    </xf>
    <xf numFmtId="3" fontId="9" fillId="28" borderId="18" xfId="56" applyNumberFormat="1" applyFont="1" applyFill="1" applyBorder="1" applyAlignment="1">
      <alignment horizontal="center"/>
      <protection/>
    </xf>
    <xf numFmtId="0" fontId="5" fillId="0" borderId="0" xfId="56" applyFont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10" fillId="0" borderId="0" xfId="57" applyFont="1" applyAlignment="1">
      <alignment horizontal="justify"/>
      <protection/>
    </xf>
    <xf numFmtId="0" fontId="4" fillId="0" borderId="0" xfId="56" applyNumberFormat="1" applyFont="1" applyBorder="1" applyAlignment="1">
      <alignment horizontal="left"/>
      <protection/>
    </xf>
    <xf numFmtId="0" fontId="5" fillId="0" borderId="0" xfId="56" applyNumberFormat="1" applyFont="1" applyBorder="1" applyAlignment="1">
      <alignment horizontal="left" wrapText="1"/>
      <protection/>
    </xf>
    <xf numFmtId="0" fontId="5" fillId="0" borderId="0" xfId="56" applyNumberFormat="1" applyFont="1" applyBorder="1" applyAlignment="1">
      <alignment horizontal="right" wrapText="1"/>
      <protection/>
    </xf>
    <xf numFmtId="0" fontId="5" fillId="0" borderId="19" xfId="56" applyNumberFormat="1" applyFont="1" applyBorder="1" applyAlignment="1">
      <alignment horizontal="center" vertical="center" wrapText="1"/>
      <protection/>
    </xf>
    <xf numFmtId="0" fontId="5" fillId="0" borderId="20" xfId="56" applyNumberFormat="1" applyFont="1" applyBorder="1" applyAlignment="1">
      <alignment horizontal="center" vertical="center" wrapText="1"/>
      <protection/>
    </xf>
    <xf numFmtId="0" fontId="7" fillId="0" borderId="21" xfId="56" applyNumberFormat="1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wrapText="1"/>
      <protection/>
    </xf>
    <xf numFmtId="0" fontId="5" fillId="0" borderId="0" xfId="56" applyFont="1" applyAlignment="1">
      <alignment horizontal="left" wrapText="1"/>
      <protection/>
    </xf>
    <xf numFmtId="3" fontId="5" fillId="34" borderId="22" xfId="56" applyNumberFormat="1" applyFont="1" applyFill="1" applyBorder="1" applyAlignment="1">
      <alignment horizontal="center" vertical="center" wrapText="1"/>
      <protection/>
    </xf>
    <xf numFmtId="2" fontId="5" fillId="34" borderId="15" xfId="56" applyNumberFormat="1" applyFont="1" applyFill="1" applyBorder="1" applyAlignment="1">
      <alignment horizontal="center" vertical="center" wrapText="1"/>
      <protection/>
    </xf>
    <xf numFmtId="177" fontId="7" fillId="34" borderId="18" xfId="56" applyNumberFormat="1" applyFont="1" applyFill="1" applyBorder="1" applyAlignment="1">
      <alignment horizontal="center" vertical="center" wrapText="1"/>
      <protection/>
    </xf>
    <xf numFmtId="0" fontId="7" fillId="0" borderId="6" xfId="56" applyFont="1" applyBorder="1" applyAlignment="1">
      <alignment horizontal="center" vertical="center" wrapText="1"/>
      <protection/>
    </xf>
    <xf numFmtId="0" fontId="5" fillId="0" borderId="6" xfId="56" applyFont="1" applyBorder="1" applyAlignment="1">
      <alignment horizontal="center" vertical="top"/>
      <protection/>
    </xf>
    <xf numFmtId="0" fontId="7" fillId="34" borderId="6" xfId="56" applyFont="1" applyFill="1" applyBorder="1" applyAlignment="1">
      <alignment horizontal="center" vertical="center"/>
      <protection/>
    </xf>
    <xf numFmtId="0" fontId="5" fillId="0" borderId="6" xfId="56" applyFont="1" applyBorder="1" applyAlignment="1">
      <alignment horizontal="center" vertical="center"/>
      <protection/>
    </xf>
    <xf numFmtId="0" fontId="5" fillId="0" borderId="6" xfId="56" applyFont="1" applyBorder="1" applyAlignment="1">
      <alignment horizontal="center" vertical="center" wrapText="1"/>
      <protection/>
    </xf>
    <xf numFmtId="10" fontId="55" fillId="28" borderId="6" xfId="57" applyNumberFormat="1" applyFill="1" applyBorder="1" applyAlignment="1" applyProtection="1">
      <alignment horizontal="center" vertical="center"/>
      <protection locked="0"/>
    </xf>
    <xf numFmtId="10" fontId="55" fillId="34" borderId="6" xfId="57" applyNumberFormat="1" applyFill="1" applyBorder="1" applyAlignment="1">
      <alignment horizontal="center" vertical="center"/>
      <protection/>
    </xf>
    <xf numFmtId="0" fontId="5" fillId="34" borderId="6" xfId="56" applyFont="1" applyFill="1" applyBorder="1" applyAlignment="1">
      <alignment horizontal="center" vertical="center"/>
      <protection/>
    </xf>
    <xf numFmtId="10" fontId="55" fillId="0" borderId="6" xfId="57" applyNumberFormat="1" applyFill="1" applyBorder="1" applyAlignment="1">
      <alignment horizontal="center" vertical="center"/>
      <protection/>
    </xf>
    <xf numFmtId="0" fontId="5" fillId="28" borderId="6" xfId="56" applyFont="1" applyFill="1" applyBorder="1" applyAlignment="1" applyProtection="1">
      <alignment horizontal="center" vertical="center"/>
      <protection locked="0"/>
    </xf>
    <xf numFmtId="0" fontId="55" fillId="28" borderId="6" xfId="57" applyFill="1" applyBorder="1" applyAlignment="1" applyProtection="1">
      <alignment horizontal="center" vertical="center"/>
      <protection locked="0"/>
    </xf>
    <xf numFmtId="178" fontId="7" fillId="34" borderId="6" xfId="56" applyNumberFormat="1" applyFont="1" applyFill="1" applyBorder="1" applyAlignment="1">
      <alignment horizontal="center" vertical="center"/>
      <protection/>
    </xf>
    <xf numFmtId="0" fontId="3" fillId="0" borderId="6" xfId="56" applyFont="1" applyBorder="1" applyAlignment="1">
      <alignment horizontal="center" vertical="center" wrapText="1"/>
      <protection/>
    </xf>
    <xf numFmtId="2" fontId="5" fillId="28" borderId="6" xfId="56" applyNumberFormat="1" applyFont="1" applyFill="1" applyBorder="1" applyAlignment="1" applyProtection="1">
      <alignment horizontal="center" vertical="center"/>
      <protection locked="0"/>
    </xf>
    <xf numFmtId="10" fontId="5" fillId="28" borderId="6" xfId="56" applyNumberFormat="1" applyFont="1" applyFill="1" applyBorder="1" applyAlignment="1" applyProtection="1">
      <alignment horizontal="center" vertical="center"/>
      <protection locked="0"/>
    </xf>
    <xf numFmtId="0" fontId="5" fillId="0" borderId="6" xfId="56" applyFont="1" applyFill="1" applyBorder="1" applyAlignment="1">
      <alignment horizontal="center" vertical="center" wrapText="1"/>
      <protection/>
    </xf>
    <xf numFmtId="10" fontId="5" fillId="28" borderId="20" xfId="56" applyNumberFormat="1" applyFont="1" applyFill="1" applyBorder="1" applyAlignment="1" applyProtection="1">
      <alignment horizontal="center" vertical="center"/>
      <protection locked="0"/>
    </xf>
    <xf numFmtId="0" fontId="6" fillId="0" borderId="6" xfId="56" applyFont="1" applyBorder="1" applyAlignment="1">
      <alignment horizontal="center" vertical="center" wrapText="1"/>
      <protection/>
    </xf>
    <xf numFmtId="0" fontId="6" fillId="0" borderId="6" xfId="56" applyFont="1" applyBorder="1" applyAlignment="1">
      <alignment horizontal="center" vertical="center"/>
      <protection/>
    </xf>
    <xf numFmtId="179" fontId="6" fillId="34" borderId="6" xfId="56" applyNumberFormat="1" applyFont="1" applyFill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/>
      <protection/>
    </xf>
    <xf numFmtId="178" fontId="6" fillId="0" borderId="0" xfId="56" applyNumberFormat="1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left"/>
      <protection/>
    </xf>
    <xf numFmtId="0" fontId="5" fillId="0" borderId="0" xfId="56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6" fillId="0" borderId="6" xfId="56" applyFont="1" applyBorder="1" applyAlignment="1">
      <alignment horizontal="left" vertical="center" wrapText="1"/>
      <protection/>
    </xf>
    <xf numFmtId="0" fontId="6" fillId="0" borderId="0" xfId="56" applyFont="1" applyBorder="1" applyAlignment="1">
      <alignment horizontal="left" vertical="center" wrapText="1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7" fillId="0" borderId="20" xfId="56" applyFont="1" applyBorder="1" applyAlignment="1">
      <alignment horizontal="center" vertical="center" wrapText="1"/>
      <protection/>
    </xf>
    <xf numFmtId="0" fontId="5" fillId="0" borderId="20" xfId="56" applyFont="1" applyBorder="1" applyAlignment="1">
      <alignment horizontal="center" vertical="top"/>
      <protection/>
    </xf>
    <xf numFmtId="0" fontId="5" fillId="34" borderId="20" xfId="56" applyFont="1" applyFill="1" applyBorder="1" applyAlignment="1">
      <alignment horizontal="center" vertical="center"/>
      <protection/>
    </xf>
    <xf numFmtId="0" fontId="5" fillId="0" borderId="20" xfId="56" applyFont="1" applyBorder="1" applyAlignment="1">
      <alignment horizontal="center" vertical="center"/>
      <protection/>
    </xf>
    <xf numFmtId="0" fontId="5" fillId="28" borderId="23" xfId="56" applyFont="1" applyFill="1" applyBorder="1" applyAlignment="1" applyProtection="1">
      <alignment horizontal="center" vertical="center"/>
      <protection locked="0"/>
    </xf>
    <xf numFmtId="10" fontId="5" fillId="34" borderId="23" xfId="56" applyNumberFormat="1" applyFont="1" applyFill="1" applyBorder="1" applyAlignment="1">
      <alignment horizontal="center" vertical="center"/>
      <protection/>
    </xf>
    <xf numFmtId="0" fontId="7" fillId="34" borderId="23" xfId="56" applyFont="1" applyFill="1" applyBorder="1" applyAlignment="1">
      <alignment horizontal="center" vertical="center"/>
      <protection/>
    </xf>
    <xf numFmtId="0" fontId="5" fillId="35" borderId="6" xfId="56" applyFont="1" applyFill="1" applyBorder="1" applyAlignment="1">
      <alignment horizontal="center" vertical="center" wrapText="1"/>
      <protection/>
    </xf>
    <xf numFmtId="0" fontId="7" fillId="34" borderId="20" xfId="56" applyFont="1" applyFill="1" applyBorder="1" applyAlignment="1">
      <alignment horizontal="center" vertical="center"/>
      <protection/>
    </xf>
    <xf numFmtId="4" fontId="7" fillId="34" borderId="6" xfId="56" applyNumberFormat="1" applyFont="1" applyFill="1" applyBorder="1" applyAlignment="1">
      <alignment horizontal="center" vertical="center"/>
      <protection/>
    </xf>
    <xf numFmtId="0" fontId="7" fillId="35" borderId="6" xfId="56" applyFont="1" applyFill="1" applyBorder="1" applyAlignment="1">
      <alignment horizontal="center" vertical="center" wrapText="1"/>
      <protection/>
    </xf>
    <xf numFmtId="0" fontId="5" fillId="28" borderId="20" xfId="56" applyFont="1" applyFill="1" applyBorder="1" applyAlignment="1" applyProtection="1">
      <alignment horizontal="center" vertical="center"/>
      <protection locked="0"/>
    </xf>
    <xf numFmtId="10" fontId="5" fillId="34" borderId="20" xfId="56" applyNumberFormat="1" applyFont="1" applyFill="1" applyBorder="1" applyAlignment="1">
      <alignment horizontal="center" vertical="center"/>
      <protection/>
    </xf>
    <xf numFmtId="0" fontId="15" fillId="0" borderId="6" xfId="56" applyFont="1" applyBorder="1" applyAlignment="1">
      <alignment horizontal="center" vertical="center" wrapText="1"/>
      <protection/>
    </xf>
    <xf numFmtId="10" fontId="5" fillId="0" borderId="20" xfId="56" applyNumberFormat="1" applyFont="1" applyFill="1" applyBorder="1" applyAlignment="1">
      <alignment horizontal="center" vertical="center"/>
      <protection/>
    </xf>
    <xf numFmtId="0" fontId="4" fillId="0" borderId="6" xfId="56" applyFont="1" applyFill="1" applyBorder="1" applyAlignment="1">
      <alignment horizontal="center" vertical="center" wrapText="1"/>
      <protection/>
    </xf>
    <xf numFmtId="0" fontId="6" fillId="34" borderId="20" xfId="56" applyFont="1" applyFill="1" applyBorder="1" applyAlignment="1">
      <alignment horizontal="center" vertical="center"/>
      <protection/>
    </xf>
    <xf numFmtId="10" fontId="6" fillId="34" borderId="20" xfId="56" applyNumberFormat="1" applyFont="1" applyFill="1" applyBorder="1" applyAlignment="1">
      <alignment horizontal="center" vertical="center"/>
      <protection/>
    </xf>
    <xf numFmtId="178" fontId="6" fillId="34" borderId="6" xfId="56" applyNumberFormat="1" applyFont="1" applyFill="1" applyBorder="1" applyAlignment="1">
      <alignment horizontal="center" vertical="center"/>
      <protection/>
    </xf>
    <xf numFmtId="0" fontId="7" fillId="35" borderId="6" xfId="56" applyFont="1" applyFill="1" applyBorder="1" applyAlignment="1">
      <alignment horizontal="left" vertical="center" wrapText="1"/>
      <protection/>
    </xf>
    <xf numFmtId="172" fontId="7" fillId="34" borderId="6" xfId="56" applyNumberFormat="1" applyFont="1" applyFill="1" applyBorder="1" applyAlignment="1">
      <alignment horizontal="center" vertical="center"/>
      <protection/>
    </xf>
    <xf numFmtId="10" fontId="5" fillId="28" borderId="23" xfId="56" applyNumberFormat="1" applyFont="1" applyFill="1" applyBorder="1" applyAlignment="1" applyProtection="1">
      <alignment horizontal="center" vertical="center"/>
      <protection locked="0"/>
    </xf>
    <xf numFmtId="0" fontId="7" fillId="34" borderId="20" xfId="56" applyFont="1" applyFill="1" applyBorder="1" applyAlignment="1" applyProtection="1">
      <alignment horizontal="center" vertical="center"/>
      <protection locked="0"/>
    </xf>
    <xf numFmtId="0" fontId="6" fillId="0" borderId="6" xfId="56" applyFont="1" applyFill="1" applyBorder="1" applyAlignment="1">
      <alignment horizontal="center" vertical="center" wrapText="1"/>
      <protection/>
    </xf>
    <xf numFmtId="0" fontId="4" fillId="0" borderId="0" xfId="56" applyFont="1" applyBorder="1" applyAlignment="1" applyProtection="1">
      <alignment horizontal="center"/>
      <protection locked="0"/>
    </xf>
    <xf numFmtId="0" fontId="4" fillId="0" borderId="0" xfId="56" applyFont="1" applyBorder="1" applyAlignment="1" applyProtection="1">
      <alignment horizontal="center" vertical="center"/>
      <protection locked="0"/>
    </xf>
    <xf numFmtId="0" fontId="5" fillId="0" borderId="0" xfId="56" applyFont="1" applyBorder="1" applyAlignment="1" applyProtection="1">
      <alignment horizontal="center" vertical="center"/>
      <protection locked="0"/>
    </xf>
    <xf numFmtId="0" fontId="5" fillId="0" borderId="0" xfId="57" applyNumberFormat="1" applyFont="1" applyBorder="1" applyAlignment="1">
      <alignment horizontal="left" vertical="center"/>
      <protection/>
    </xf>
    <xf numFmtId="0" fontId="5" fillId="0" borderId="0" xfId="57" applyFont="1" applyAlignment="1">
      <alignment horizontal="left" vertical="center"/>
      <protection/>
    </xf>
    <xf numFmtId="0" fontId="15" fillId="0" borderId="24" xfId="56" applyFont="1" applyBorder="1" applyAlignment="1">
      <alignment horizontal="center" vertical="center" wrapText="1"/>
      <protection/>
    </xf>
    <xf numFmtId="49" fontId="15" fillId="0" borderId="6" xfId="56" applyNumberFormat="1" applyFont="1" applyBorder="1" applyAlignment="1">
      <alignment horizontal="center" vertical="center"/>
      <protection/>
    </xf>
    <xf numFmtId="0" fontId="16" fillId="0" borderId="6" xfId="56" applyFont="1" applyBorder="1" applyAlignment="1">
      <alignment horizontal="center" vertical="top"/>
      <protection/>
    </xf>
    <xf numFmtId="0" fontId="7" fillId="35" borderId="24" xfId="56" applyFont="1" applyFill="1" applyBorder="1" applyAlignment="1">
      <alignment horizontal="left" vertical="center" wrapText="1"/>
      <protection/>
    </xf>
    <xf numFmtId="170" fontId="7" fillId="34" borderId="6" xfId="56" applyNumberFormat="1" applyFont="1" applyFill="1" applyBorder="1" applyAlignment="1">
      <alignment horizontal="center" vertical="center"/>
      <protection/>
    </xf>
    <xf numFmtId="0" fontId="3" fillId="0" borderId="6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right"/>
      <protection/>
    </xf>
    <xf numFmtId="170" fontId="5" fillId="0" borderId="0" xfId="56" applyNumberFormat="1" applyFont="1" applyAlignment="1">
      <alignment horizontal="left"/>
      <protection/>
    </xf>
    <xf numFmtId="0" fontId="55" fillId="0" borderId="0" xfId="57">
      <alignment/>
      <protection/>
    </xf>
    <xf numFmtId="0" fontId="5" fillId="0" borderId="0" xfId="56" applyNumberFormat="1" applyFont="1" applyFill="1" applyBorder="1" applyAlignment="1">
      <alignment horizontal="center" vertical="center" wrapText="1"/>
      <protection/>
    </xf>
    <xf numFmtId="0" fontId="55" fillId="0" borderId="0" xfId="57" applyAlignment="1">
      <alignment horizontal="center"/>
      <protection/>
    </xf>
    <xf numFmtId="0" fontId="3" fillId="35" borderId="6" xfId="56" applyFont="1" applyFill="1" applyBorder="1" applyAlignment="1">
      <alignment horizontal="left" vertical="center" wrapText="1"/>
      <protection/>
    </xf>
    <xf numFmtId="0" fontId="7" fillId="0" borderId="24" xfId="56" applyFont="1" applyBorder="1" applyAlignment="1">
      <alignment horizontal="left" vertical="center" wrapText="1"/>
      <protection/>
    </xf>
    <xf numFmtId="0" fontId="3" fillId="0" borderId="0" xfId="56" applyFont="1" applyBorder="1" applyAlignment="1">
      <alignment horizontal="left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7" fillId="0" borderId="6" xfId="56" applyFont="1" applyBorder="1" applyAlignment="1">
      <alignment horizontal="left" wrapText="1"/>
      <protection/>
    </xf>
    <xf numFmtId="0" fontId="5" fillId="0" borderId="6" xfId="56" applyFont="1" applyBorder="1" applyAlignment="1">
      <alignment horizontal="left" wrapText="1"/>
      <protection/>
    </xf>
    <xf numFmtId="0" fontId="6" fillId="0" borderId="6" xfId="56" applyFont="1" applyBorder="1" applyAlignment="1">
      <alignment horizontal="left" wrapText="1"/>
      <protection/>
    </xf>
    <xf numFmtId="0" fontId="8" fillId="0" borderId="0" xfId="56" applyFont="1" applyFill="1" applyAlignment="1">
      <alignment horizontal="left" vertical="top"/>
      <protection/>
    </xf>
    <xf numFmtId="0" fontId="5" fillId="0" borderId="6" xfId="56" applyFont="1" applyBorder="1" applyAlignment="1">
      <alignment horizontal="left"/>
      <protection/>
    </xf>
    <xf numFmtId="0" fontId="55" fillId="0" borderId="0" xfId="57" applyFont="1">
      <alignment/>
      <protection/>
    </xf>
    <xf numFmtId="0" fontId="5" fillId="0" borderId="0" xfId="55" applyFont="1" applyBorder="1" applyAlignment="1" applyProtection="1">
      <alignment horizontal="left"/>
      <protection/>
    </xf>
    <xf numFmtId="0" fontId="18" fillId="0" borderId="0" xfId="43" applyFont="1" applyBorder="1" applyAlignment="1" applyProtection="1">
      <alignment horizontal="left" indent="1"/>
      <protection/>
    </xf>
    <xf numFmtId="49" fontId="7" fillId="0" borderId="0" xfId="55" applyNumberFormat="1" applyFont="1" applyFill="1" applyBorder="1" applyAlignment="1" applyProtection="1">
      <alignment horizontal="right"/>
      <protection/>
    </xf>
    <xf numFmtId="49" fontId="7" fillId="0" borderId="11" xfId="55" applyNumberFormat="1" applyFont="1" applyFill="1" applyBorder="1" applyAlignment="1" applyProtection="1">
      <alignment horizontal="center" vertical="center" wrapText="1"/>
      <protection/>
    </xf>
    <xf numFmtId="0" fontId="7" fillId="0" borderId="13" xfId="55" applyFont="1" applyFill="1" applyBorder="1" applyAlignment="1" applyProtection="1">
      <alignment horizontal="center" vertical="center" wrapText="1"/>
      <protection/>
    </xf>
    <xf numFmtId="0" fontId="19" fillId="0" borderId="14" xfId="55" applyNumberFormat="1" applyFont="1" applyFill="1" applyBorder="1" applyAlignment="1" applyProtection="1">
      <alignment horizontal="center" vertical="center"/>
      <protection/>
    </xf>
    <xf numFmtId="0" fontId="19" fillId="0" borderId="15" xfId="55" applyNumberFormat="1" applyFont="1" applyFill="1" applyBorder="1" applyAlignment="1" applyProtection="1">
      <alignment horizontal="center" vertical="center"/>
      <protection/>
    </xf>
    <xf numFmtId="0" fontId="5" fillId="0" borderId="14" xfId="58" applyFont="1" applyBorder="1" applyAlignment="1">
      <alignment horizontal="center" vertical="center" wrapText="1"/>
      <protection/>
    </xf>
    <xf numFmtId="49" fontId="7" fillId="28" borderId="15" xfId="50" applyNumberFormat="1" applyFont="1" applyBorder="1" applyAlignment="1" applyProtection="1">
      <alignment horizontal="center" vertical="center" wrapText="1"/>
      <protection locked="0"/>
    </xf>
    <xf numFmtId="3" fontId="5" fillId="34" borderId="18" xfId="58" applyNumberFormat="1" applyFont="1" applyFill="1" applyBorder="1" applyAlignment="1" applyProtection="1">
      <alignment horizontal="center" vertical="center" wrapText="1"/>
      <protection/>
    </xf>
    <xf numFmtId="180" fontId="5" fillId="34" borderId="25" xfId="58" applyNumberFormat="1" applyFont="1" applyFill="1" applyBorder="1" applyAlignment="1" applyProtection="1">
      <alignment horizontal="center" vertical="center" wrapText="1"/>
      <protection/>
    </xf>
    <xf numFmtId="49" fontId="5" fillId="0" borderId="0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57" applyFont="1" applyFill="1" applyBorder="1" applyAlignment="1" applyProtection="1">
      <alignment vertical="center" wrapText="1"/>
      <protection/>
    </xf>
    <xf numFmtId="4" fontId="5" fillId="0" borderId="0" xfId="50" applyFont="1" applyFill="1" applyBorder="1" applyAlignment="1" applyProtection="1">
      <alignment horizontal="center" vertical="center"/>
      <protection/>
    </xf>
    <xf numFmtId="3" fontId="5" fillId="34" borderId="15" xfId="58" applyNumberFormat="1" applyFont="1" applyFill="1" applyBorder="1" applyAlignment="1" applyProtection="1">
      <alignment horizontal="center" vertical="center" wrapText="1"/>
      <protection/>
    </xf>
    <xf numFmtId="171" fontId="7" fillId="34" borderId="18" xfId="58" applyNumberFormat="1" applyFont="1" applyFill="1" applyBorder="1" applyAlignment="1" applyProtection="1">
      <alignment horizontal="center" vertical="center" wrapText="1"/>
      <protection/>
    </xf>
    <xf numFmtId="0" fontId="61" fillId="0" borderId="0" xfId="57" applyFont="1" applyAlignment="1">
      <alignment wrapText="1"/>
      <protection/>
    </xf>
    <xf numFmtId="0" fontId="15" fillId="0" borderId="6" xfId="56" applyFont="1" applyBorder="1" applyAlignment="1">
      <alignment horizontal="left" vertical="center" wrapText="1"/>
      <protection/>
    </xf>
    <xf numFmtId="0" fontId="3" fillId="0" borderId="6" xfId="56" applyFont="1" applyBorder="1" applyAlignment="1">
      <alignment horizontal="left" vertical="center" wrapText="1"/>
      <protection/>
    </xf>
    <xf numFmtId="0" fontId="15" fillId="35" borderId="6" xfId="56" applyFont="1" applyFill="1" applyBorder="1" applyAlignment="1">
      <alignment horizontal="left" vertical="center" wrapText="1"/>
      <protection/>
    </xf>
    <xf numFmtId="0" fontId="6" fillId="0" borderId="0" xfId="56" applyNumberFormat="1" applyFont="1" applyBorder="1" applyAlignment="1">
      <alignment horizontal="center" vertical="center" wrapText="1"/>
      <protection/>
    </xf>
    <xf numFmtId="0" fontId="8" fillId="0" borderId="26" xfId="56" applyFont="1" applyFill="1" applyBorder="1" applyAlignment="1">
      <alignment horizontal="center" vertical="top"/>
      <protection/>
    </xf>
    <xf numFmtId="0" fontId="6" fillId="0" borderId="0" xfId="0" applyFont="1" applyAlignment="1" applyProtection="1">
      <alignment horizontal="left" wrapText="1"/>
      <protection locked="0"/>
    </xf>
    <xf numFmtId="0" fontId="7" fillId="0" borderId="27" xfId="56" applyFont="1" applyFill="1" applyBorder="1" applyAlignment="1" applyProtection="1">
      <alignment horizontal="center"/>
      <protection locked="0"/>
    </xf>
    <xf numFmtId="0" fontId="7" fillId="0" borderId="0" xfId="56" applyFont="1" applyFill="1" applyBorder="1" applyAlignment="1" applyProtection="1">
      <alignment horizontal="center"/>
      <protection locked="0"/>
    </xf>
    <xf numFmtId="0" fontId="8" fillId="0" borderId="28" xfId="56" applyFont="1" applyFill="1" applyBorder="1" applyAlignment="1">
      <alignment horizontal="center" vertical="top"/>
      <protection/>
    </xf>
    <xf numFmtId="0" fontId="5" fillId="0" borderId="29" xfId="56" applyNumberFormat="1" applyFont="1" applyBorder="1" applyAlignment="1">
      <alignment horizontal="left" vertical="center" wrapText="1"/>
      <protection/>
    </xf>
    <xf numFmtId="0" fontId="5" fillId="0" borderId="30" xfId="56" applyNumberFormat="1" applyFont="1" applyBorder="1" applyAlignment="1">
      <alignment horizontal="left" vertical="center" wrapText="1"/>
      <protection/>
    </xf>
    <xf numFmtId="0" fontId="5" fillId="0" borderId="31" xfId="56" applyNumberFormat="1" applyFont="1" applyBorder="1" applyAlignment="1">
      <alignment horizontal="left" vertical="center" wrapText="1"/>
      <protection/>
    </xf>
    <xf numFmtId="0" fontId="5" fillId="0" borderId="32" xfId="56" applyNumberFormat="1" applyFont="1" applyBorder="1" applyAlignment="1">
      <alignment horizontal="left" vertical="center" wrapText="1"/>
      <protection/>
    </xf>
    <xf numFmtId="0" fontId="5" fillId="0" borderId="24" xfId="56" applyNumberFormat="1" applyFont="1" applyBorder="1" applyAlignment="1">
      <alignment horizontal="left" vertical="center" wrapText="1"/>
      <protection/>
    </xf>
    <xf numFmtId="0" fontId="7" fillId="0" borderId="33" xfId="56" applyNumberFormat="1" applyFont="1" applyBorder="1" applyAlignment="1">
      <alignment horizontal="left" vertical="center" wrapText="1"/>
      <protection/>
    </xf>
    <xf numFmtId="0" fontId="7" fillId="0" borderId="26" xfId="56" applyNumberFormat="1" applyFont="1" applyBorder="1" applyAlignment="1">
      <alignment horizontal="left" vertical="center" wrapText="1"/>
      <protection/>
    </xf>
    <xf numFmtId="0" fontId="7" fillId="0" borderId="34" xfId="56" applyNumberFormat="1" applyFont="1" applyBorder="1" applyAlignment="1">
      <alignment horizontal="left" vertical="center" wrapText="1"/>
      <protection/>
    </xf>
    <xf numFmtId="0" fontId="7" fillId="0" borderId="6" xfId="56" applyFont="1" applyBorder="1" applyAlignment="1">
      <alignment horizontal="center" vertical="center" wrapText="1"/>
      <protection/>
    </xf>
    <xf numFmtId="0" fontId="8" fillId="0" borderId="0" xfId="56" applyFont="1" applyBorder="1" applyAlignment="1">
      <alignment horizontal="center" vertical="top"/>
      <protection/>
    </xf>
    <xf numFmtId="0" fontId="7" fillId="34" borderId="6" xfId="56" applyFont="1" applyFill="1" applyBorder="1" applyAlignment="1">
      <alignment horizontal="center" vertical="center"/>
      <protection/>
    </xf>
    <xf numFmtId="0" fontId="6" fillId="0" borderId="6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5" fillId="0" borderId="6" xfId="56" applyFont="1" applyBorder="1" applyAlignment="1">
      <alignment horizontal="center" vertical="center"/>
      <protection/>
    </xf>
    <xf numFmtId="0" fontId="14" fillId="34" borderId="6" xfId="57" applyFont="1" applyFill="1" applyBorder="1" applyAlignment="1">
      <alignment horizontal="center" vertical="center"/>
      <protection/>
    </xf>
    <xf numFmtId="0" fontId="5" fillId="0" borderId="6" xfId="56" applyFont="1" applyFill="1" applyBorder="1" applyAlignment="1">
      <alignment horizontal="center" vertical="center"/>
      <protection/>
    </xf>
    <xf numFmtId="0" fontId="5" fillId="0" borderId="6" xfId="56" applyFont="1" applyBorder="1" applyAlignment="1">
      <alignment horizontal="center" vertical="top"/>
      <protection/>
    </xf>
    <xf numFmtId="0" fontId="6" fillId="0" borderId="0" xfId="57" applyFont="1" applyAlignment="1">
      <alignment horizontal="center"/>
      <protection/>
    </xf>
    <xf numFmtId="0" fontId="6" fillId="0" borderId="27" xfId="56" applyFont="1" applyFill="1" applyBorder="1" applyAlignment="1" applyProtection="1">
      <alignment horizontal="center"/>
      <protection locked="0"/>
    </xf>
    <xf numFmtId="0" fontId="7" fillId="0" borderId="35" xfId="56" applyFont="1" applyBorder="1" applyAlignment="1">
      <alignment horizontal="center" vertical="center" wrapText="1"/>
      <protection/>
    </xf>
    <xf numFmtId="0" fontId="7" fillId="0" borderId="36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/>
      <protection/>
    </xf>
    <xf numFmtId="0" fontId="6" fillId="0" borderId="0" xfId="56" applyFont="1" applyFill="1" applyBorder="1" applyAlignment="1" applyProtection="1">
      <alignment horizontal="center"/>
      <protection locked="0"/>
    </xf>
    <xf numFmtId="0" fontId="7" fillId="0" borderId="20" xfId="56" applyFont="1" applyBorder="1" applyAlignment="1">
      <alignment horizontal="center" vertical="center" wrapText="1"/>
      <protection/>
    </xf>
    <xf numFmtId="0" fontId="7" fillId="0" borderId="24" xfId="56" applyFont="1" applyBorder="1" applyAlignment="1">
      <alignment horizontal="center" vertical="center" wrapText="1"/>
      <protection/>
    </xf>
    <xf numFmtId="0" fontId="7" fillId="0" borderId="37" xfId="56" applyFont="1" applyBorder="1" applyAlignment="1">
      <alignment horizontal="center" vertical="center" wrapText="1"/>
      <protection/>
    </xf>
    <xf numFmtId="0" fontId="7" fillId="0" borderId="23" xfId="56" applyFont="1" applyBorder="1" applyAlignment="1">
      <alignment horizontal="center" vertical="center" wrapText="1"/>
      <protection/>
    </xf>
    <xf numFmtId="0" fontId="4" fillId="0" borderId="0" xfId="56" applyFont="1" applyBorder="1" applyAlignment="1" applyProtection="1">
      <alignment horizontal="center" vertical="center"/>
      <protection locked="0"/>
    </xf>
    <xf numFmtId="0" fontId="8" fillId="0" borderId="0" xfId="56" applyFont="1" applyBorder="1" applyAlignment="1" applyProtection="1">
      <alignment horizontal="center" vertical="center"/>
      <protection locked="0"/>
    </xf>
    <xf numFmtId="0" fontId="17" fillId="0" borderId="28" xfId="56" applyFont="1" applyBorder="1" applyAlignment="1">
      <alignment horizontal="justify" vertical="center" wrapText="1"/>
      <protection/>
    </xf>
    <xf numFmtId="0" fontId="8" fillId="0" borderId="28" xfId="56" applyFont="1" applyBorder="1" applyAlignment="1">
      <alignment horizontal="justify" vertical="center" wrapText="1"/>
      <protection/>
    </xf>
    <xf numFmtId="0" fontId="5" fillId="0" borderId="0" xfId="56" applyFont="1" applyBorder="1" applyAlignment="1">
      <alignment horizontal="left"/>
      <protection/>
    </xf>
    <xf numFmtId="0" fontId="6" fillId="0" borderId="0" xfId="56" applyFont="1" applyAlignment="1">
      <alignment horizontal="center" vertical="center" wrapText="1"/>
      <protection/>
    </xf>
    <xf numFmtId="0" fontId="15" fillId="0" borderId="35" xfId="56" applyFont="1" applyBorder="1" applyAlignment="1">
      <alignment horizontal="center" vertical="center" wrapText="1"/>
      <protection/>
    </xf>
    <xf numFmtId="0" fontId="15" fillId="0" borderId="38" xfId="56" applyFont="1" applyBorder="1" applyAlignment="1">
      <alignment horizontal="center" vertical="center" wrapText="1"/>
      <protection/>
    </xf>
    <xf numFmtId="0" fontId="15" fillId="0" borderId="36" xfId="56" applyFont="1" applyBorder="1" applyAlignment="1">
      <alignment horizontal="center" vertical="center" wrapText="1"/>
      <protection/>
    </xf>
    <xf numFmtId="0" fontId="7" fillId="0" borderId="28" xfId="56" applyFont="1" applyBorder="1" applyAlignment="1">
      <alignment horizontal="left" vertical="center" wrapText="1"/>
      <protection/>
    </xf>
    <xf numFmtId="0" fontId="7" fillId="0" borderId="27" xfId="56" applyFont="1" applyBorder="1" applyAlignment="1">
      <alignment horizontal="left" vertical="center" wrapText="1"/>
      <protection/>
    </xf>
    <xf numFmtId="0" fontId="7" fillId="0" borderId="16" xfId="58" applyFont="1" applyBorder="1" applyAlignment="1">
      <alignment horizontal="right" vertical="center" wrapText="1"/>
      <protection/>
    </xf>
    <xf numFmtId="0" fontId="7" fillId="0" borderId="17" xfId="58" applyFont="1" applyBorder="1" applyAlignment="1">
      <alignment horizontal="right" vertical="center" wrapText="1"/>
      <protection/>
    </xf>
    <xf numFmtId="0" fontId="19" fillId="0" borderId="6" xfId="55" applyNumberFormat="1" applyFont="1" applyFill="1" applyBorder="1" applyAlignment="1" applyProtection="1">
      <alignment horizontal="center" vertical="center"/>
      <protection/>
    </xf>
    <xf numFmtId="0" fontId="5" fillId="0" borderId="6" xfId="58" applyFont="1" applyBorder="1" applyAlignment="1">
      <alignment vertical="center" wrapText="1"/>
      <protection/>
    </xf>
    <xf numFmtId="0" fontId="7" fillId="0" borderId="14" xfId="58" applyFont="1" applyBorder="1" applyAlignment="1">
      <alignment horizontal="right" vertical="center" wrapText="1"/>
      <protection/>
    </xf>
    <xf numFmtId="0" fontId="7" fillId="0" borderId="6" xfId="58" applyFont="1" applyBorder="1" applyAlignment="1">
      <alignment horizontal="right" vertical="center" wrapText="1"/>
      <protection/>
    </xf>
    <xf numFmtId="0" fontId="7" fillId="36" borderId="11" xfId="55" applyNumberFormat="1" applyFont="1" applyFill="1" applyBorder="1" applyAlignment="1" applyProtection="1">
      <alignment horizontal="center" vertical="center" wrapText="1"/>
      <protection/>
    </xf>
    <xf numFmtId="0" fontId="7" fillId="36" borderId="12" xfId="55" applyNumberFormat="1" applyFont="1" applyFill="1" applyBorder="1" applyAlignment="1" applyProtection="1">
      <alignment horizontal="center" vertical="center" wrapText="1"/>
      <protection/>
    </xf>
    <xf numFmtId="0" fontId="7" fillId="36" borderId="13" xfId="55" applyNumberFormat="1" applyFont="1" applyFill="1" applyBorder="1" applyAlignment="1" applyProtection="1">
      <alignment horizontal="center" vertical="center" wrapText="1"/>
      <protection/>
    </xf>
    <xf numFmtId="0" fontId="7" fillId="36" borderId="39" xfId="55" applyNumberFormat="1" applyFont="1" applyFill="1" applyBorder="1" applyAlignment="1" applyProtection="1">
      <alignment horizontal="center" vertical="center" wrapText="1"/>
      <protection/>
    </xf>
    <xf numFmtId="0" fontId="7" fillId="36" borderId="40" xfId="55" applyNumberFormat="1" applyFont="1" applyFill="1" applyBorder="1" applyAlignment="1" applyProtection="1">
      <alignment horizontal="center" vertical="center" wrapText="1"/>
      <protection/>
    </xf>
    <xf numFmtId="0" fontId="7" fillId="36" borderId="41" xfId="55" applyNumberFormat="1" applyFont="1" applyFill="1" applyBorder="1" applyAlignment="1" applyProtection="1">
      <alignment horizontal="center" vertical="center" wrapText="1"/>
      <protection/>
    </xf>
    <xf numFmtId="49" fontId="7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42" xfId="58" applyFont="1" applyBorder="1" applyAlignment="1">
      <alignment horizontal="right" vertical="center" wrapText="1"/>
      <protection/>
    </xf>
    <xf numFmtId="0" fontId="7" fillId="0" borderId="43" xfId="58" applyFont="1" applyBorder="1" applyAlignment="1">
      <alignment horizontal="right" vertical="center" wrapText="1"/>
      <protection/>
    </xf>
    <xf numFmtId="0" fontId="62" fillId="0" borderId="0" xfId="57" applyFont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top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" xfId="56"/>
    <cellStyle name="Обычный 8" xfId="57"/>
    <cellStyle name="Обычный_ПоказТехприсоед (Птпр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8" sqref="C8:D19"/>
    </sheetView>
  </sheetViews>
  <sheetFormatPr defaultColWidth="9.00390625" defaultRowHeight="12.75"/>
  <cols>
    <col min="1" max="1" width="9.125" style="23" customWidth="1"/>
    <col min="2" max="2" width="33.75390625" style="23" customWidth="1"/>
    <col min="3" max="4" width="18.75390625" style="23" customWidth="1"/>
  </cols>
  <sheetData>
    <row r="1" spans="1:4" s="26" customFormat="1" ht="33.75" customHeight="1">
      <c r="A1" s="138" t="s">
        <v>126</v>
      </c>
      <c r="B1" s="138"/>
      <c r="C1" s="138"/>
      <c r="D1" s="138"/>
    </row>
    <row r="2" spans="1:4" s="1" customFormat="1" ht="15.75">
      <c r="A2" s="2"/>
      <c r="B2" s="2"/>
      <c r="C2" s="3"/>
      <c r="D2" s="2"/>
    </row>
    <row r="3" spans="1:4" s="1" customFormat="1" ht="15">
      <c r="A3" s="141" t="s">
        <v>124</v>
      </c>
      <c r="B3" s="141"/>
      <c r="C3" s="141"/>
      <c r="D3" s="141"/>
    </row>
    <row r="4" spans="1:4" s="1" customFormat="1" ht="15">
      <c r="A4" s="4"/>
      <c r="B4" s="5"/>
      <c r="C4" s="5"/>
      <c r="D4" s="5"/>
    </row>
    <row r="5" spans="1:4" s="23" customFormat="1" ht="15.75" thickBot="1">
      <c r="A5" s="139" t="s">
        <v>0</v>
      </c>
      <c r="B5" s="139"/>
      <c r="C5" s="139"/>
      <c r="D5" s="139"/>
    </row>
    <row r="6" spans="1:4" s="23" customFormat="1" ht="150" customHeight="1">
      <c r="A6" s="6" t="s">
        <v>1</v>
      </c>
      <c r="B6" s="7" t="s">
        <v>2</v>
      </c>
      <c r="C6" s="8" t="s">
        <v>3</v>
      </c>
      <c r="D6" s="9" t="s">
        <v>4</v>
      </c>
    </row>
    <row r="7" spans="1:4" s="23" customFormat="1" ht="15">
      <c r="A7" s="10">
        <v>1</v>
      </c>
      <c r="B7" s="11">
        <v>2</v>
      </c>
      <c r="C7" s="12">
        <v>3</v>
      </c>
      <c r="D7" s="13">
        <v>4</v>
      </c>
    </row>
    <row r="8" spans="1:4" s="23" customFormat="1" ht="15.75">
      <c r="A8" s="14">
        <v>1</v>
      </c>
      <c r="B8" s="15" t="s">
        <v>5</v>
      </c>
      <c r="C8" s="16">
        <v>14.08</v>
      </c>
      <c r="D8" s="17">
        <v>1938</v>
      </c>
    </row>
    <row r="9" spans="1:4" s="23" customFormat="1" ht="15.75">
      <c r="A9" s="14">
        <v>2</v>
      </c>
      <c r="B9" s="18" t="s">
        <v>6</v>
      </c>
      <c r="C9" s="16"/>
      <c r="D9" s="17">
        <v>1940</v>
      </c>
    </row>
    <row r="10" spans="1:4" s="23" customFormat="1" ht="15.75">
      <c r="A10" s="14">
        <v>3</v>
      </c>
      <c r="B10" s="18" t="s">
        <v>7</v>
      </c>
      <c r="C10" s="16">
        <v>1.08</v>
      </c>
      <c r="D10" s="17">
        <v>1940</v>
      </c>
    </row>
    <row r="11" spans="1:4" s="23" customFormat="1" ht="15.75">
      <c r="A11" s="14">
        <v>4</v>
      </c>
      <c r="B11" s="18" t="s">
        <v>8</v>
      </c>
      <c r="C11" s="16">
        <v>3.85</v>
      </c>
      <c r="D11" s="17">
        <v>1941</v>
      </c>
    </row>
    <row r="12" spans="1:4" s="23" customFormat="1" ht="15.75">
      <c r="A12" s="14">
        <v>5</v>
      </c>
      <c r="B12" s="18" t="s">
        <v>9</v>
      </c>
      <c r="C12" s="16">
        <v>0.08</v>
      </c>
      <c r="D12" s="17">
        <v>1943</v>
      </c>
    </row>
    <row r="13" spans="1:4" s="23" customFormat="1" ht="15.75">
      <c r="A13" s="14">
        <v>6</v>
      </c>
      <c r="B13" s="18" t="s">
        <v>10</v>
      </c>
      <c r="C13" s="16"/>
      <c r="D13" s="17">
        <v>1948</v>
      </c>
    </row>
    <row r="14" spans="1:4" s="23" customFormat="1" ht="15.75">
      <c r="A14" s="14">
        <v>7</v>
      </c>
      <c r="B14" s="18" t="s">
        <v>11</v>
      </c>
      <c r="C14" s="16">
        <v>0.08</v>
      </c>
      <c r="D14" s="17">
        <v>1952</v>
      </c>
    </row>
    <row r="15" spans="1:4" s="23" customFormat="1" ht="15.75">
      <c r="A15" s="14">
        <v>8</v>
      </c>
      <c r="B15" s="18" t="s">
        <v>12</v>
      </c>
      <c r="C15" s="16">
        <v>0.05</v>
      </c>
      <c r="D15" s="17">
        <v>1960</v>
      </c>
    </row>
    <row r="16" spans="1:4" s="23" customFormat="1" ht="15.75">
      <c r="A16" s="14">
        <v>9</v>
      </c>
      <c r="B16" s="18" t="s">
        <v>13</v>
      </c>
      <c r="C16" s="16">
        <v>0.05</v>
      </c>
      <c r="D16" s="17">
        <v>1961</v>
      </c>
    </row>
    <row r="17" spans="1:4" s="23" customFormat="1" ht="15.75">
      <c r="A17" s="14">
        <v>10</v>
      </c>
      <c r="B17" s="18" t="s">
        <v>14</v>
      </c>
      <c r="C17" s="16"/>
      <c r="D17" s="17">
        <v>1963</v>
      </c>
    </row>
    <row r="18" spans="1:4" s="23" customFormat="1" ht="15.75" customHeight="1">
      <c r="A18" s="14">
        <v>11</v>
      </c>
      <c r="B18" s="18" t="s">
        <v>15</v>
      </c>
      <c r="C18" s="16"/>
      <c r="D18" s="17">
        <v>1964</v>
      </c>
    </row>
    <row r="19" spans="1:4" s="23" customFormat="1" ht="16.5" thickBot="1">
      <c r="A19" s="19">
        <v>12</v>
      </c>
      <c r="B19" s="20" t="s">
        <v>16</v>
      </c>
      <c r="C19" s="21"/>
      <c r="D19" s="22">
        <v>1964</v>
      </c>
    </row>
    <row r="20" ht="15">
      <c r="D20" s="24"/>
    </row>
    <row r="21" spans="1:4" ht="15.75" customHeight="1">
      <c r="A21" s="140"/>
      <c r="B21" s="140"/>
      <c r="C21"/>
      <c r="D21"/>
    </row>
    <row r="23" ht="15.75">
      <c r="B23" s="25"/>
    </row>
  </sheetData>
  <sheetProtection/>
  <protectedRanges>
    <protectedRange sqref="B23:D23 B8:B19" name="Диапазон1_2"/>
    <protectedRange sqref="C8:D19" name="Диапазон1_3"/>
  </protectedRanges>
  <mergeCells count="4">
    <mergeCell ref="A1:D1"/>
    <mergeCell ref="A5:D5"/>
    <mergeCell ref="A21:B21"/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2" width="9.125" style="33" customWidth="1"/>
    <col min="3" max="3" width="28.375" style="33" customWidth="1"/>
    <col min="4" max="5" width="20.25390625" style="33" customWidth="1"/>
  </cols>
  <sheetData>
    <row r="1" spans="1:5" ht="15">
      <c r="A1" s="27"/>
      <c r="B1" s="27"/>
      <c r="C1" s="27"/>
      <c r="D1" s="27"/>
      <c r="E1" s="28"/>
    </row>
    <row r="2" spans="1:5" ht="36" customHeight="1">
      <c r="A2" s="138" t="s">
        <v>127</v>
      </c>
      <c r="B2" s="138"/>
      <c r="C2" s="138"/>
      <c r="D2" s="138"/>
      <c r="E2" s="138"/>
    </row>
    <row r="3" spans="1:5" ht="14.25">
      <c r="A3" s="142" t="s">
        <v>124</v>
      </c>
      <c r="B3" s="142"/>
      <c r="C3" s="142"/>
      <c r="D3" s="142"/>
      <c r="E3" s="142"/>
    </row>
    <row r="4" spans="1:5" ht="12.75">
      <c r="A4" s="143" t="s">
        <v>0</v>
      </c>
      <c r="B4" s="143"/>
      <c r="C4" s="143"/>
      <c r="D4" s="143"/>
      <c r="E4" s="143"/>
    </row>
    <row r="5" spans="1:5" ht="15.75" thickBot="1">
      <c r="A5" s="27"/>
      <c r="B5" s="27"/>
      <c r="C5" s="27"/>
      <c r="D5" s="27"/>
      <c r="E5" s="27"/>
    </row>
    <row r="6" spans="1:5" ht="94.5" customHeight="1">
      <c r="A6" s="144" t="s">
        <v>17</v>
      </c>
      <c r="B6" s="145"/>
      <c r="C6" s="146"/>
      <c r="D6" s="29" t="s">
        <v>18</v>
      </c>
      <c r="E6" s="34">
        <f>MAX('Форма 1.1'!D8:D19)</f>
        <v>1964</v>
      </c>
    </row>
    <row r="7" spans="1:5" ht="51" customHeight="1">
      <c r="A7" s="147" t="s">
        <v>19</v>
      </c>
      <c r="B7" s="148"/>
      <c r="C7" s="148"/>
      <c r="D7" s="30" t="s">
        <v>20</v>
      </c>
      <c r="E7" s="35">
        <f>SUM('Форма 1.1'!C8:C19)</f>
        <v>19.27</v>
      </c>
    </row>
    <row r="8" spans="1:5" ht="51" customHeight="1" thickBot="1">
      <c r="A8" s="149" t="s">
        <v>21</v>
      </c>
      <c r="B8" s="150"/>
      <c r="C8" s="151"/>
      <c r="D8" s="31" t="s">
        <v>22</v>
      </c>
      <c r="E8" s="36">
        <f>IF(E6=0,0,E7/E6)</f>
        <v>0.009811608961303462</v>
      </c>
    </row>
    <row r="9" spans="1:5" ht="15">
      <c r="A9" s="32"/>
      <c r="B9" s="32"/>
      <c r="C9" s="32"/>
      <c r="D9" s="32"/>
      <c r="E9" s="32"/>
    </row>
    <row r="10" spans="2:4" ht="15.75">
      <c r="B10" s="25"/>
      <c r="C10" s="23"/>
      <c r="D10" s="23"/>
    </row>
  </sheetData>
  <sheetProtection/>
  <protectedRanges>
    <protectedRange sqref="B10:D10" name="Диапазон1"/>
  </protectedRanges>
  <mergeCells count="6">
    <mergeCell ref="A2:E2"/>
    <mergeCell ref="A3:E3"/>
    <mergeCell ref="A4:E4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IV10"/>
    </sheetView>
  </sheetViews>
  <sheetFormatPr defaultColWidth="9.00390625" defaultRowHeight="12.75"/>
  <cols>
    <col min="1" max="1" width="36.375" style="23" customWidth="1"/>
    <col min="2" max="7" width="9.125" style="23" customWidth="1"/>
    <col min="8" max="8" width="12.75390625" style="23" customWidth="1"/>
  </cols>
  <sheetData>
    <row r="1" spans="1:8" ht="15.75">
      <c r="A1" s="162" t="s">
        <v>128</v>
      </c>
      <c r="B1" s="162"/>
      <c r="C1" s="162"/>
      <c r="D1" s="162"/>
      <c r="E1" s="162"/>
      <c r="F1" s="162"/>
      <c r="G1" s="162"/>
      <c r="H1" s="162"/>
    </row>
    <row r="2" spans="1:8" ht="15.75">
      <c r="A2" s="163" t="s">
        <v>125</v>
      </c>
      <c r="B2" s="163"/>
      <c r="C2" s="163"/>
      <c r="D2" s="163"/>
      <c r="E2" s="163"/>
      <c r="F2" s="163"/>
      <c r="G2" s="163"/>
      <c r="H2" s="163"/>
    </row>
    <row r="3" spans="1:8" ht="12.75">
      <c r="A3" s="143" t="s">
        <v>0</v>
      </c>
      <c r="B3" s="143"/>
      <c r="C3" s="143"/>
      <c r="D3" s="143"/>
      <c r="E3" s="143"/>
      <c r="F3" s="143"/>
      <c r="G3" s="143"/>
      <c r="H3" s="143"/>
    </row>
    <row r="4" spans="1:8" ht="14.25">
      <c r="A4" s="152" t="s">
        <v>23</v>
      </c>
      <c r="B4" s="164" t="s">
        <v>24</v>
      </c>
      <c r="C4" s="152" t="s">
        <v>25</v>
      </c>
      <c r="D4" s="152"/>
      <c r="E4" s="152" t="s">
        <v>26</v>
      </c>
      <c r="F4" s="152" t="s">
        <v>27</v>
      </c>
      <c r="G4" s="152"/>
      <c r="H4" s="152" t="s">
        <v>28</v>
      </c>
    </row>
    <row r="5" spans="1:8" s="62" customFormat="1" ht="42.75">
      <c r="A5" s="152"/>
      <c r="B5" s="165"/>
      <c r="C5" s="37" t="s">
        <v>29</v>
      </c>
      <c r="D5" s="37" t="s">
        <v>30</v>
      </c>
      <c r="E5" s="152"/>
      <c r="F5" s="152"/>
      <c r="G5" s="152"/>
      <c r="H5" s="152"/>
    </row>
    <row r="6" spans="1:8" s="62" customFormat="1" ht="15">
      <c r="A6" s="38">
        <v>1</v>
      </c>
      <c r="B6" s="38"/>
      <c r="C6" s="38">
        <v>2</v>
      </c>
      <c r="D6" s="38">
        <v>3</v>
      </c>
      <c r="E6" s="38">
        <v>4</v>
      </c>
      <c r="F6" s="161">
        <v>5</v>
      </c>
      <c r="G6" s="161"/>
      <c r="H6" s="38">
        <v>6</v>
      </c>
    </row>
    <row r="7" spans="1:8" s="62" customFormat="1" ht="63.75">
      <c r="A7" s="135" t="s">
        <v>31</v>
      </c>
      <c r="B7" s="112"/>
      <c r="C7" s="39" t="s">
        <v>32</v>
      </c>
      <c r="D7" s="39" t="s">
        <v>32</v>
      </c>
      <c r="E7" s="39" t="s">
        <v>32</v>
      </c>
      <c r="F7" s="154" t="s">
        <v>32</v>
      </c>
      <c r="G7" s="154"/>
      <c r="H7" s="39">
        <f>(H9+H10)/2</f>
        <v>2</v>
      </c>
    </row>
    <row r="8" spans="1:8" s="62" customFormat="1" ht="15">
      <c r="A8" s="136" t="s">
        <v>33</v>
      </c>
      <c r="B8" s="113"/>
      <c r="C8" s="40"/>
      <c r="D8" s="40"/>
      <c r="E8" s="40"/>
      <c r="F8" s="158"/>
      <c r="G8" s="158"/>
      <c r="H8" s="40"/>
    </row>
    <row r="9" spans="1:8" s="62" customFormat="1" ht="63.75">
      <c r="A9" s="136" t="s">
        <v>34</v>
      </c>
      <c r="B9" s="41" t="s">
        <v>35</v>
      </c>
      <c r="C9" s="42">
        <v>0.141</v>
      </c>
      <c r="D9" s="42">
        <v>0.13888499999999998</v>
      </c>
      <c r="E9" s="43">
        <f>(IF(AND(D9=0,C9=0),1,IF(AND(D9=0,C9&gt;0),1.2,C9/D9)))</f>
        <v>1.015228426395939</v>
      </c>
      <c r="F9" s="159" t="s">
        <v>36</v>
      </c>
      <c r="G9" s="159"/>
      <c r="H9" s="44">
        <f>IF(E9&lt;80%,3,IF(E9&gt;120%,1,2))</f>
        <v>2</v>
      </c>
    </row>
    <row r="10" spans="1:8" s="62" customFormat="1" ht="76.5">
      <c r="A10" s="136" t="s">
        <v>37</v>
      </c>
      <c r="B10" s="41" t="s">
        <v>38</v>
      </c>
      <c r="C10" s="44">
        <f>SUM(C12:C15)</f>
        <v>2</v>
      </c>
      <c r="D10" s="44">
        <f>SUM(D12:D15)</f>
        <v>1.97</v>
      </c>
      <c r="E10" s="43">
        <f>(IF(AND(D10=0,C10=0),1,IF(AND(D10=0,C10&gt;0),1.2,C10/D10)))</f>
        <v>1.015228426395939</v>
      </c>
      <c r="F10" s="159" t="s">
        <v>36</v>
      </c>
      <c r="G10" s="159"/>
      <c r="H10" s="44">
        <f>IF(E10&lt;80%,3,IF(E10&gt;120%,1,2))</f>
        <v>2</v>
      </c>
    </row>
    <row r="11" spans="1:8" s="62" customFormat="1" ht="15">
      <c r="A11" s="136" t="s">
        <v>39</v>
      </c>
      <c r="B11" s="41"/>
      <c r="C11" s="40"/>
      <c r="D11" s="40"/>
      <c r="E11" s="45"/>
      <c r="F11" s="160"/>
      <c r="G11" s="160"/>
      <c r="H11" s="40"/>
    </row>
    <row r="12" spans="1:8" s="62" customFormat="1" ht="38.25">
      <c r="A12" s="136" t="s">
        <v>40</v>
      </c>
      <c r="B12" s="41" t="s">
        <v>38</v>
      </c>
      <c r="C12" s="46">
        <v>0</v>
      </c>
      <c r="D12" s="46">
        <v>0</v>
      </c>
      <c r="E12" s="43">
        <f>(IF(AND(D12=0,C12=0),1,IF(AND(D12=0,C12&gt;0),1.2,C12/D12)))</f>
        <v>1</v>
      </c>
      <c r="F12" s="159" t="s">
        <v>36</v>
      </c>
      <c r="G12" s="159"/>
      <c r="H12" s="39" t="s">
        <v>32</v>
      </c>
    </row>
    <row r="13" spans="1:8" s="62" customFormat="1" ht="51">
      <c r="A13" s="136" t="s">
        <v>90</v>
      </c>
      <c r="B13" s="41" t="s">
        <v>38</v>
      </c>
      <c r="C13" s="47">
        <v>0</v>
      </c>
      <c r="D13" s="46">
        <v>0</v>
      </c>
      <c r="E13" s="43">
        <f>(IF(AND(D13=0,C13=0),1,IF(AND(D13=0,C13&gt;0),1.2,C13/D13)))</f>
        <v>1</v>
      </c>
      <c r="F13" s="159" t="s">
        <v>36</v>
      </c>
      <c r="G13" s="159"/>
      <c r="H13" s="39" t="s">
        <v>32</v>
      </c>
    </row>
    <row r="14" spans="1:8" s="62" customFormat="1" ht="38.25">
      <c r="A14" s="136" t="s">
        <v>41</v>
      </c>
      <c r="B14" s="41" t="s">
        <v>38</v>
      </c>
      <c r="C14" s="46">
        <v>1</v>
      </c>
      <c r="D14" s="46">
        <v>0.985</v>
      </c>
      <c r="E14" s="43">
        <f>(IF(AND(D14=0,C14=0),1,IF(AND(D14=0,C14&gt;0),1.2,C14/D14)))</f>
        <v>1.015228426395939</v>
      </c>
      <c r="F14" s="159" t="s">
        <v>36</v>
      </c>
      <c r="G14" s="159"/>
      <c r="H14" s="39" t="s">
        <v>32</v>
      </c>
    </row>
    <row r="15" spans="1:8" s="62" customFormat="1" ht="51">
      <c r="A15" s="136" t="s">
        <v>42</v>
      </c>
      <c r="B15" s="41" t="s">
        <v>38</v>
      </c>
      <c r="C15" s="46">
        <v>1</v>
      </c>
      <c r="D15" s="46">
        <v>0.985</v>
      </c>
      <c r="E15" s="43">
        <f>(IF(AND(D15=0,C15=0),1,IF(AND(D15=0,C15&gt;0),1.2,C15/D15)))</f>
        <v>1.015228426395939</v>
      </c>
      <c r="F15" s="159" t="s">
        <v>36</v>
      </c>
      <c r="G15" s="159"/>
      <c r="H15" s="39" t="s">
        <v>32</v>
      </c>
    </row>
    <row r="16" spans="1:8" s="62" customFormat="1" ht="51">
      <c r="A16" s="135" t="s">
        <v>43</v>
      </c>
      <c r="B16" s="41"/>
      <c r="C16" s="39" t="s">
        <v>32</v>
      </c>
      <c r="D16" s="39" t="s">
        <v>32</v>
      </c>
      <c r="E16" s="39" t="s">
        <v>32</v>
      </c>
      <c r="F16" s="154" t="s">
        <v>32</v>
      </c>
      <c r="G16" s="154"/>
      <c r="H16" s="48">
        <f>(H18+H19+H20)/3</f>
        <v>2</v>
      </c>
    </row>
    <row r="17" spans="1:8" s="62" customFormat="1" ht="15">
      <c r="A17" s="136" t="s">
        <v>44</v>
      </c>
      <c r="B17" s="41"/>
      <c r="C17" s="40"/>
      <c r="D17" s="40"/>
      <c r="E17" s="45"/>
      <c r="F17" s="158"/>
      <c r="G17" s="158"/>
      <c r="H17" s="40"/>
    </row>
    <row r="18" spans="1:8" s="62" customFormat="1" ht="51">
      <c r="A18" s="136" t="s">
        <v>45</v>
      </c>
      <c r="B18" s="49" t="s">
        <v>46</v>
      </c>
      <c r="C18" s="50">
        <v>1</v>
      </c>
      <c r="D18" s="50">
        <v>1</v>
      </c>
      <c r="E18" s="43">
        <f>(IF(AND(D18=0,C18=0),1,IF(AND(D18=0,C18&gt;0),1.2,C18/D18)))</f>
        <v>1</v>
      </c>
      <c r="F18" s="159" t="s">
        <v>36</v>
      </c>
      <c r="G18" s="159"/>
      <c r="H18" s="44">
        <f>IF(E18&lt;80%,3,IF(E18&gt;120%,1,2))</f>
        <v>2</v>
      </c>
    </row>
    <row r="19" spans="1:8" s="62" customFormat="1" ht="63.75">
      <c r="A19" s="136" t="s">
        <v>47</v>
      </c>
      <c r="B19" s="49" t="s">
        <v>46</v>
      </c>
      <c r="C19" s="50">
        <v>0</v>
      </c>
      <c r="D19" s="50">
        <v>0</v>
      </c>
      <c r="E19" s="43">
        <f>(IF(AND(D19=0,C19=0),1,IF(AND(D19=0,C19&gt;0),1.2,C19/D19)))</f>
        <v>1</v>
      </c>
      <c r="F19" s="159" t="s">
        <v>36</v>
      </c>
      <c r="G19" s="159"/>
      <c r="H19" s="44">
        <f>IF(E19&lt;80%,3,IF(E19&gt;120%,1,2))</f>
        <v>2</v>
      </c>
    </row>
    <row r="20" spans="1:8" s="62" customFormat="1" ht="63.75">
      <c r="A20" s="136" t="s">
        <v>48</v>
      </c>
      <c r="B20" s="49" t="s">
        <v>46</v>
      </c>
      <c r="C20" s="50">
        <v>0</v>
      </c>
      <c r="D20" s="50">
        <v>0</v>
      </c>
      <c r="E20" s="43">
        <f>(IF(AND(D20=0,C20=0),1,IF(AND(D20=0,C20&gt;0),1.2,C20/D20)))</f>
        <v>1</v>
      </c>
      <c r="F20" s="159" t="s">
        <v>36</v>
      </c>
      <c r="G20" s="159"/>
      <c r="H20" s="44">
        <f>IF(E20&lt;80%,3,IF(E20&gt;120%,1,2))</f>
        <v>2</v>
      </c>
    </row>
    <row r="21" spans="1:8" s="62" customFormat="1" ht="76.5">
      <c r="A21" s="135" t="s">
        <v>49</v>
      </c>
      <c r="B21" s="49" t="s">
        <v>46</v>
      </c>
      <c r="C21" s="50">
        <v>1</v>
      </c>
      <c r="D21" s="50">
        <v>1</v>
      </c>
      <c r="E21" s="43">
        <f>(IF(AND(D21=0,C21=0),1,IF(AND(D21=0,C21&gt;0),1.2,C21/D21)))</f>
        <v>1</v>
      </c>
      <c r="F21" s="154" t="s">
        <v>36</v>
      </c>
      <c r="G21" s="154"/>
      <c r="H21" s="39">
        <f>IF(E21&lt;80%,3,IF(E21&gt;120%,1,2))</f>
        <v>2</v>
      </c>
    </row>
    <row r="22" spans="1:8" s="62" customFormat="1" ht="89.25">
      <c r="A22" s="135" t="s">
        <v>50</v>
      </c>
      <c r="B22" s="49" t="s">
        <v>46</v>
      </c>
      <c r="C22" s="50">
        <v>1</v>
      </c>
      <c r="D22" s="50">
        <v>1</v>
      </c>
      <c r="E22" s="43">
        <f>(IF(AND(D22=0,C22=0),1,IF(AND(D22=0,C22&gt;0),1.2,C22/D22)))</f>
        <v>1</v>
      </c>
      <c r="F22" s="154" t="s">
        <v>36</v>
      </c>
      <c r="G22" s="154"/>
      <c r="H22" s="39">
        <f>IF(E22&lt;80%,3,IF(E22&gt;120%,1,2))</f>
        <v>2</v>
      </c>
    </row>
    <row r="23" spans="1:8" s="62" customFormat="1" ht="63.75">
      <c r="A23" s="135" t="s">
        <v>51</v>
      </c>
      <c r="B23" s="41"/>
      <c r="C23" s="39" t="s">
        <v>32</v>
      </c>
      <c r="D23" s="39" t="s">
        <v>32</v>
      </c>
      <c r="E23" s="39" t="s">
        <v>32</v>
      </c>
      <c r="F23" s="154" t="s">
        <v>32</v>
      </c>
      <c r="G23" s="154"/>
      <c r="H23" s="39">
        <f>H24</f>
        <v>2</v>
      </c>
    </row>
    <row r="24" spans="1:8" s="62" customFormat="1" ht="89.25">
      <c r="A24" s="136" t="s">
        <v>52</v>
      </c>
      <c r="B24" s="41" t="s">
        <v>35</v>
      </c>
      <c r="C24" s="51">
        <v>0</v>
      </c>
      <c r="D24" s="51">
        <v>0</v>
      </c>
      <c r="E24" s="43">
        <f>(IF(AND(D24=0,C24=0),1,IF(AND(D24=0,C24&gt;0),1.2,C24/D24)))</f>
        <v>1</v>
      </c>
      <c r="F24" s="154" t="s">
        <v>53</v>
      </c>
      <c r="G24" s="154"/>
      <c r="H24" s="44">
        <f>IF(E24&lt;80%,1,IF(E24&gt;120%,3,2))</f>
        <v>2</v>
      </c>
    </row>
    <row r="25" spans="1:8" s="62" customFormat="1" ht="63.75">
      <c r="A25" s="135" t="s">
        <v>54</v>
      </c>
      <c r="B25" s="52"/>
      <c r="C25" s="39" t="s">
        <v>32</v>
      </c>
      <c r="D25" s="39" t="s">
        <v>32</v>
      </c>
      <c r="E25" s="39" t="s">
        <v>32</v>
      </c>
      <c r="F25" s="154" t="s">
        <v>32</v>
      </c>
      <c r="G25" s="154"/>
      <c r="H25" s="39">
        <f>(H27+H28)/2</f>
        <v>2</v>
      </c>
    </row>
    <row r="26" spans="1:8" s="62" customFormat="1" ht="15">
      <c r="A26" s="136" t="s">
        <v>44</v>
      </c>
      <c r="B26" s="41"/>
      <c r="C26" s="40"/>
      <c r="D26" s="40"/>
      <c r="E26" s="45"/>
      <c r="F26" s="158"/>
      <c r="G26" s="158"/>
      <c r="H26" s="40"/>
    </row>
    <row r="27" spans="1:8" s="62" customFormat="1" ht="76.5">
      <c r="A27" s="136" t="s">
        <v>55</v>
      </c>
      <c r="B27" s="41" t="s">
        <v>35</v>
      </c>
      <c r="C27" s="51">
        <v>0</v>
      </c>
      <c r="D27" s="51">
        <v>0</v>
      </c>
      <c r="E27" s="43">
        <f>(IF(AND(D27=0,C27=0),1,IF(AND(D27=0,C27&gt;0),1.2,C27/D27)))</f>
        <v>1</v>
      </c>
      <c r="F27" s="154" t="s">
        <v>53</v>
      </c>
      <c r="G27" s="154"/>
      <c r="H27" s="44">
        <f>IF(E27&lt;80%,1,IF(E27&gt;120%,3,2))</f>
        <v>2</v>
      </c>
    </row>
    <row r="28" spans="1:8" s="62" customFormat="1" ht="102">
      <c r="A28" s="136" t="s">
        <v>56</v>
      </c>
      <c r="B28" s="41" t="s">
        <v>35</v>
      </c>
      <c r="C28" s="53">
        <v>0</v>
      </c>
      <c r="D28" s="53">
        <v>0</v>
      </c>
      <c r="E28" s="43">
        <f>(IF(AND(D28=0,C28=0),1,IF(AND(D28=0,C28&gt;0),1.2,C28/D28)))</f>
        <v>1</v>
      </c>
      <c r="F28" s="154" t="s">
        <v>53</v>
      </c>
      <c r="G28" s="154"/>
      <c r="H28" s="44">
        <f>IF(E28&lt;80%,1,IF(E28&gt;120%,3,2))</f>
        <v>2</v>
      </c>
    </row>
    <row r="29" spans="1:8" s="62" customFormat="1" ht="31.5">
      <c r="A29" s="63" t="s">
        <v>57</v>
      </c>
      <c r="B29" s="54" t="s">
        <v>32</v>
      </c>
      <c r="C29" s="55" t="s">
        <v>32</v>
      </c>
      <c r="D29" s="55" t="s">
        <v>32</v>
      </c>
      <c r="E29" s="55" t="s">
        <v>32</v>
      </c>
      <c r="F29" s="155" t="s">
        <v>32</v>
      </c>
      <c r="G29" s="155"/>
      <c r="H29" s="56">
        <f>(H7+H16+H21+H22+H23+H25)/6</f>
        <v>2</v>
      </c>
    </row>
    <row r="30" spans="1:8" s="62" customFormat="1" ht="15.75">
      <c r="A30" s="64"/>
      <c r="B30" s="57"/>
      <c r="C30" s="58"/>
      <c r="D30" s="58"/>
      <c r="E30" s="58"/>
      <c r="F30" s="58"/>
      <c r="G30" s="58"/>
      <c r="H30" s="59"/>
    </row>
    <row r="31" spans="1:8" s="62" customFormat="1" ht="15.75">
      <c r="A31" s="64"/>
      <c r="B31" s="57"/>
      <c r="C31" s="58"/>
      <c r="D31" s="58"/>
      <c r="E31" s="58"/>
      <c r="F31" s="58"/>
      <c r="G31" s="58"/>
      <c r="H31" s="59"/>
    </row>
    <row r="32" spans="1:8" s="62" customFormat="1" ht="15">
      <c r="A32" s="65"/>
      <c r="B32" s="65"/>
      <c r="C32" s="65"/>
      <c r="D32" s="65"/>
      <c r="E32" s="65"/>
      <c r="F32" s="65"/>
      <c r="G32" s="65"/>
      <c r="H32" s="65"/>
    </row>
    <row r="33" spans="1:8" s="62" customFormat="1" ht="15">
      <c r="A33" s="66"/>
      <c r="B33" s="66"/>
      <c r="C33" s="156"/>
      <c r="D33" s="156"/>
      <c r="E33" s="156"/>
      <c r="F33" s="157"/>
      <c r="G33" s="157"/>
      <c r="H33" s="157"/>
    </row>
    <row r="34" spans="1:8" s="62" customFormat="1" ht="15">
      <c r="A34" s="66"/>
      <c r="B34" s="66"/>
      <c r="C34" s="66"/>
      <c r="D34" s="66"/>
      <c r="E34" s="66"/>
      <c r="F34" s="67"/>
      <c r="G34" s="67"/>
      <c r="H34" s="67"/>
    </row>
    <row r="35" spans="6:8" ht="15">
      <c r="F35" s="153"/>
      <c r="G35" s="153"/>
      <c r="H35" s="153"/>
    </row>
  </sheetData>
  <sheetProtection/>
  <protectedRanges>
    <protectedRange sqref="H27:H28 C9 C12:C15 C18:C22 H18:H22 C24 H24 C27:C28 H9:H10" name="Диапазон1_1"/>
  </protectedRanges>
  <mergeCells count="36">
    <mergeCell ref="F6:G6"/>
    <mergeCell ref="F7:G7"/>
    <mergeCell ref="F8:G8"/>
    <mergeCell ref="F9:G9"/>
    <mergeCell ref="A1:H1"/>
    <mergeCell ref="A2:H2"/>
    <mergeCell ref="A3:H3"/>
    <mergeCell ref="A4:A5"/>
    <mergeCell ref="B4:B5"/>
    <mergeCell ref="C4:D4"/>
    <mergeCell ref="F10:G10"/>
    <mergeCell ref="F11:G11"/>
    <mergeCell ref="F12:G12"/>
    <mergeCell ref="F13:G13"/>
    <mergeCell ref="F14:G14"/>
    <mergeCell ref="F15:G15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E4:E5"/>
    <mergeCell ref="F4:G5"/>
    <mergeCell ref="H4:H5"/>
    <mergeCell ref="F35:H35"/>
    <mergeCell ref="F28:G28"/>
    <mergeCell ref="F29:G29"/>
    <mergeCell ref="C33:E33"/>
    <mergeCell ref="F33:H33"/>
    <mergeCell ref="F22:G22"/>
    <mergeCell ref="F23:G2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6">
      <selection activeCell="H20" sqref="H20"/>
    </sheetView>
  </sheetViews>
  <sheetFormatPr defaultColWidth="9.00390625" defaultRowHeight="12.75"/>
  <cols>
    <col min="1" max="1" width="0.74609375" style="23" customWidth="1"/>
    <col min="2" max="2" width="38.375" style="23" customWidth="1"/>
    <col min="3" max="6" width="9.125" style="23" customWidth="1"/>
    <col min="7" max="7" width="11.00390625" style="23" customWidth="1"/>
    <col min="8" max="8" width="9.125" style="23" customWidth="1"/>
  </cols>
  <sheetData>
    <row r="1" spans="1:8" ht="21.75" customHeight="1">
      <c r="A1" s="166" t="s">
        <v>129</v>
      </c>
      <c r="B1" s="166"/>
      <c r="C1" s="166"/>
      <c r="D1" s="166"/>
      <c r="E1" s="166"/>
      <c r="F1" s="166"/>
      <c r="G1" s="166"/>
      <c r="H1" s="166"/>
    </row>
    <row r="2" spans="1:8" ht="14.25" customHeight="1">
      <c r="A2" s="167" t="s">
        <v>125</v>
      </c>
      <c r="B2" s="167"/>
      <c r="C2" s="167"/>
      <c r="D2" s="167"/>
      <c r="E2" s="167"/>
      <c r="F2" s="167"/>
      <c r="G2" s="167"/>
      <c r="H2" s="167"/>
    </row>
    <row r="3" spans="1:8" ht="12.75">
      <c r="A3" s="115"/>
      <c r="B3" s="143" t="s">
        <v>0</v>
      </c>
      <c r="C3" s="143"/>
      <c r="D3" s="143"/>
      <c r="E3" s="143"/>
      <c r="F3" s="143"/>
      <c r="G3" s="143"/>
      <c r="H3" s="143"/>
    </row>
    <row r="5" spans="1:8" s="62" customFormat="1" ht="14.25">
      <c r="A5" s="152" t="s">
        <v>58</v>
      </c>
      <c r="B5" s="152"/>
      <c r="C5" s="164" t="s">
        <v>24</v>
      </c>
      <c r="D5" s="168" t="s">
        <v>25</v>
      </c>
      <c r="E5" s="169"/>
      <c r="F5" s="170" t="s">
        <v>26</v>
      </c>
      <c r="G5" s="170" t="s">
        <v>27</v>
      </c>
      <c r="H5" s="152" t="s">
        <v>28</v>
      </c>
    </row>
    <row r="6" spans="1:8" s="62" customFormat="1" ht="42.75">
      <c r="A6" s="152"/>
      <c r="B6" s="152"/>
      <c r="C6" s="165"/>
      <c r="D6" s="68" t="s">
        <v>29</v>
      </c>
      <c r="E6" s="68" t="s">
        <v>30</v>
      </c>
      <c r="F6" s="171"/>
      <c r="G6" s="171"/>
      <c r="H6" s="152"/>
    </row>
    <row r="7" spans="1:8" s="62" customFormat="1" ht="15">
      <c r="A7" s="161">
        <v>1</v>
      </c>
      <c r="B7" s="161"/>
      <c r="C7" s="38"/>
      <c r="D7" s="69">
        <v>2</v>
      </c>
      <c r="E7" s="69">
        <v>3</v>
      </c>
      <c r="F7" s="69">
        <v>4</v>
      </c>
      <c r="G7" s="69">
        <v>5</v>
      </c>
      <c r="H7" s="38">
        <v>6</v>
      </c>
    </row>
    <row r="8" spans="1:8" s="62" customFormat="1" ht="38.25">
      <c r="A8" s="112"/>
      <c r="B8" s="135" t="s">
        <v>91</v>
      </c>
      <c r="C8" s="41"/>
      <c r="D8" s="70" t="s">
        <v>32</v>
      </c>
      <c r="E8" s="70" t="s">
        <v>32</v>
      </c>
      <c r="F8" s="70" t="s">
        <v>32</v>
      </c>
      <c r="G8" s="70" t="s">
        <v>32</v>
      </c>
      <c r="H8" s="39">
        <f>(H10+H14)/2</f>
        <v>0.5</v>
      </c>
    </row>
    <row r="9" spans="1:8" s="62" customFormat="1" ht="15">
      <c r="A9" s="116"/>
      <c r="B9" s="136" t="s">
        <v>33</v>
      </c>
      <c r="C9" s="41"/>
      <c r="D9" s="71"/>
      <c r="E9" s="71"/>
      <c r="F9" s="71"/>
      <c r="G9" s="71"/>
      <c r="H9" s="40"/>
    </row>
    <row r="10" spans="1:8" s="62" customFormat="1" ht="63.75">
      <c r="A10" s="116"/>
      <c r="B10" s="136" t="s">
        <v>123</v>
      </c>
      <c r="C10" s="37" t="s">
        <v>59</v>
      </c>
      <c r="D10" s="72">
        <v>3</v>
      </c>
      <c r="E10" s="72">
        <v>2.955</v>
      </c>
      <c r="F10" s="73">
        <f>(IF(AND(E10=0,D10=0),1,IF(AND(E10=0,D10&gt;0),1.2,D10/E10)))</f>
        <v>1.015228426395939</v>
      </c>
      <c r="G10" s="74" t="s">
        <v>53</v>
      </c>
      <c r="H10" s="44">
        <f>IF(F10&lt;80%,0.25,IF(F10&gt;120%,0.75,0.5))</f>
        <v>0.5</v>
      </c>
    </row>
    <row r="11" spans="1:8" s="62" customFormat="1" ht="51">
      <c r="A11" s="116"/>
      <c r="B11" s="136" t="s">
        <v>92</v>
      </c>
      <c r="C11" s="37" t="s">
        <v>59</v>
      </c>
      <c r="D11" s="70" t="s">
        <v>32</v>
      </c>
      <c r="E11" s="70" t="s">
        <v>32</v>
      </c>
      <c r="F11" s="70" t="s">
        <v>32</v>
      </c>
      <c r="G11" s="74" t="s">
        <v>53</v>
      </c>
      <c r="H11" s="44" t="s">
        <v>32</v>
      </c>
    </row>
    <row r="12" spans="1:8" s="62" customFormat="1" ht="51">
      <c r="A12" s="116"/>
      <c r="B12" s="136" t="s">
        <v>60</v>
      </c>
      <c r="C12" s="37"/>
      <c r="D12" s="72">
        <v>1</v>
      </c>
      <c r="E12" s="72">
        <v>0.985</v>
      </c>
      <c r="F12" s="73"/>
      <c r="G12" s="70" t="s">
        <v>32</v>
      </c>
      <c r="H12" s="44" t="s">
        <v>32</v>
      </c>
    </row>
    <row r="13" spans="1:8" s="62" customFormat="1" ht="15">
      <c r="A13" s="116"/>
      <c r="B13" s="136" t="s">
        <v>61</v>
      </c>
      <c r="C13" s="37"/>
      <c r="D13" s="72">
        <v>1</v>
      </c>
      <c r="E13" s="72">
        <v>0.985</v>
      </c>
      <c r="F13" s="73"/>
      <c r="G13" s="70" t="s">
        <v>32</v>
      </c>
      <c r="H13" s="44" t="s">
        <v>32</v>
      </c>
    </row>
    <row r="14" spans="1:8" s="62" customFormat="1" ht="102">
      <c r="A14" s="116"/>
      <c r="B14" s="136" t="s">
        <v>93</v>
      </c>
      <c r="C14" s="37"/>
      <c r="D14" s="72">
        <v>0</v>
      </c>
      <c r="E14" s="72">
        <v>0</v>
      </c>
      <c r="F14" s="73">
        <f>(IF(AND(E14=0,D14=0),1,IF(AND(E14=0,D14&gt;0),1.2,D14/E14)))</f>
        <v>1</v>
      </c>
      <c r="G14" s="74" t="s">
        <v>53</v>
      </c>
      <c r="H14" s="44">
        <f>IF(F14&lt;80%,0.25,IF(F14&gt;120%,0.75,0.5))</f>
        <v>0.5</v>
      </c>
    </row>
    <row r="15" spans="1:8" s="62" customFormat="1" ht="51">
      <c r="A15" s="116"/>
      <c r="B15" s="137" t="s">
        <v>94</v>
      </c>
      <c r="C15" s="75"/>
      <c r="D15" s="76" t="s">
        <v>32</v>
      </c>
      <c r="E15" s="76" t="s">
        <v>32</v>
      </c>
      <c r="F15" s="76" t="s">
        <v>32</v>
      </c>
      <c r="G15" s="76" t="s">
        <v>32</v>
      </c>
      <c r="H15" s="77">
        <f>(H16)</f>
        <v>0.5</v>
      </c>
    </row>
    <row r="16" spans="1:8" s="62" customFormat="1" ht="63.75">
      <c r="A16" s="116"/>
      <c r="B16" s="108" t="s">
        <v>122</v>
      </c>
      <c r="C16" s="78" t="s">
        <v>59</v>
      </c>
      <c r="D16" s="72">
        <v>0</v>
      </c>
      <c r="E16" s="72">
        <v>0</v>
      </c>
      <c r="F16" s="73">
        <f>(IF(AND(E16=0,D16=0),1,IF(AND(E16=0,D16&gt;0),1.2,D16/E16)))</f>
        <v>1</v>
      </c>
      <c r="G16" s="74" t="s">
        <v>53</v>
      </c>
      <c r="H16" s="44">
        <f>IF(F16&lt;80%,0.25,IF(F16&gt;120%,0.75,0.5))</f>
        <v>0.5</v>
      </c>
    </row>
    <row r="17" spans="1:8" s="62" customFormat="1" ht="51">
      <c r="A17" s="116"/>
      <c r="B17" s="135" t="s">
        <v>95</v>
      </c>
      <c r="C17" s="37"/>
      <c r="D17" s="76" t="s">
        <v>32</v>
      </c>
      <c r="E17" s="76" t="s">
        <v>32</v>
      </c>
      <c r="F17" s="76" t="s">
        <v>32</v>
      </c>
      <c r="G17" s="76" t="s">
        <v>32</v>
      </c>
      <c r="H17" s="39">
        <f>(H19+H20)/2</f>
        <v>0.5</v>
      </c>
    </row>
    <row r="18" spans="1:8" s="62" customFormat="1" ht="15">
      <c r="A18" s="116"/>
      <c r="B18" s="136" t="s">
        <v>33</v>
      </c>
      <c r="C18" s="41"/>
      <c r="D18" s="71"/>
      <c r="E18" s="71"/>
      <c r="F18" s="71"/>
      <c r="G18" s="71"/>
      <c r="H18" s="40"/>
    </row>
    <row r="19" spans="1:8" s="62" customFormat="1" ht="76.5">
      <c r="A19" s="116"/>
      <c r="B19" s="136" t="s">
        <v>96</v>
      </c>
      <c r="C19" s="37" t="s">
        <v>35</v>
      </c>
      <c r="D19" s="53">
        <v>0.01</v>
      </c>
      <c r="E19" s="53">
        <v>0.01</v>
      </c>
      <c r="F19" s="73">
        <f>(IF(AND(E19=0,D19=0),1,IF(AND(E19=0,D19&gt;0),1.2,D19/E19)))</f>
        <v>1</v>
      </c>
      <c r="G19" s="74" t="s">
        <v>53</v>
      </c>
      <c r="H19" s="44">
        <f>IF(F19&lt;80%,0.25,IF(F19&gt;120%,0.75,0.5))</f>
        <v>0.5</v>
      </c>
    </row>
    <row r="20" spans="1:8" s="62" customFormat="1" ht="102">
      <c r="A20" s="116"/>
      <c r="B20" s="136" t="s">
        <v>97</v>
      </c>
      <c r="C20" s="37"/>
      <c r="D20" s="53">
        <v>0</v>
      </c>
      <c r="E20" s="53">
        <v>0</v>
      </c>
      <c r="F20" s="73">
        <f>(IF(AND(E20=0,D20=0),1,IF(AND(E20=0,D20&gt;0),1.2,D20/E20)))</f>
        <v>1</v>
      </c>
      <c r="G20" s="74" t="s">
        <v>53</v>
      </c>
      <c r="H20" s="44">
        <f>IF(F20&lt;80%,0.25,IF(F20&gt;120%,0.75,0.5))</f>
        <v>0.5</v>
      </c>
    </row>
    <row r="21" spans="1:8" s="62" customFormat="1" ht="51">
      <c r="A21" s="116"/>
      <c r="B21" s="135" t="s">
        <v>98</v>
      </c>
      <c r="C21" s="37"/>
      <c r="D21" s="76" t="s">
        <v>32</v>
      </c>
      <c r="E21" s="76" t="s">
        <v>32</v>
      </c>
      <c r="F21" s="76" t="s">
        <v>32</v>
      </c>
      <c r="G21" s="76" t="s">
        <v>32</v>
      </c>
      <c r="H21" s="39">
        <f>H22</f>
        <v>0.2</v>
      </c>
    </row>
    <row r="22" spans="1:8" s="62" customFormat="1" ht="114.75">
      <c r="A22" s="116"/>
      <c r="B22" s="136" t="s">
        <v>62</v>
      </c>
      <c r="C22" s="37" t="s">
        <v>35</v>
      </c>
      <c r="D22" s="53">
        <v>0</v>
      </c>
      <c r="E22" s="53">
        <v>0</v>
      </c>
      <c r="F22" s="73">
        <f>(IF(AND(E22=0,D22=0),1,IF(AND(E22=0,D22&gt;0),1.2,D22/E22)))</f>
        <v>1</v>
      </c>
      <c r="G22" s="76" t="s">
        <v>53</v>
      </c>
      <c r="H22" s="44">
        <f>IF(F22&lt;80%,0.1,IF(F22&gt;120%,0.3,0.2))</f>
        <v>0.2</v>
      </c>
    </row>
    <row r="23" spans="1:8" s="62" customFormat="1" ht="31.5">
      <c r="A23" s="116"/>
      <c r="B23" s="114" t="s">
        <v>99</v>
      </c>
      <c r="C23" s="83" t="s">
        <v>32</v>
      </c>
      <c r="D23" s="84" t="s">
        <v>32</v>
      </c>
      <c r="E23" s="84" t="s">
        <v>32</v>
      </c>
      <c r="F23" s="85" t="s">
        <v>32</v>
      </c>
      <c r="G23" s="84" t="s">
        <v>32</v>
      </c>
      <c r="H23" s="86">
        <f>(H8+H15+H17+H21)/4</f>
        <v>0.425</v>
      </c>
    </row>
    <row r="24" spans="1:8" s="62" customFormat="1" ht="15">
      <c r="A24" s="65"/>
      <c r="B24" s="65"/>
      <c r="C24" s="65"/>
      <c r="D24" s="65"/>
      <c r="E24" s="65"/>
      <c r="F24" s="65"/>
      <c r="G24" s="65"/>
      <c r="H24" s="65"/>
    </row>
    <row r="25" spans="1:8" s="62" customFormat="1" ht="15">
      <c r="A25" s="65"/>
      <c r="B25" s="65"/>
      <c r="C25" s="65"/>
      <c r="D25" s="65"/>
      <c r="E25" s="65"/>
      <c r="F25" s="65"/>
      <c r="G25" s="65"/>
      <c r="H25" s="65"/>
    </row>
    <row r="26" spans="1:6" s="62" customFormat="1" ht="15">
      <c r="A26" s="65"/>
      <c r="B26" s="66"/>
      <c r="C26" s="66"/>
      <c r="D26" s="156"/>
      <c r="E26" s="156"/>
      <c r="F26" s="156"/>
    </row>
    <row r="27" spans="1:8" s="62" customFormat="1" ht="15">
      <c r="A27" s="65"/>
      <c r="B27" s="66"/>
      <c r="C27" s="66"/>
      <c r="D27" s="66"/>
      <c r="E27" s="66"/>
      <c r="F27" s="66"/>
      <c r="G27" s="67"/>
      <c r="H27" s="67"/>
    </row>
    <row r="28" spans="1:6" s="62" customFormat="1" ht="15">
      <c r="A28" s="65"/>
      <c r="B28" s="65"/>
      <c r="C28" s="65"/>
      <c r="D28" s="65"/>
      <c r="E28" s="65"/>
      <c r="F28" s="65"/>
    </row>
    <row r="29" spans="1:8" s="62" customFormat="1" ht="15">
      <c r="A29" s="65"/>
      <c r="B29" s="65"/>
      <c r="C29" s="65"/>
      <c r="D29" s="65"/>
      <c r="E29" s="65"/>
      <c r="F29" s="65"/>
      <c r="G29" s="65"/>
      <c r="H29" s="65"/>
    </row>
    <row r="30" spans="1:8" s="62" customFormat="1" ht="15">
      <c r="A30" s="65"/>
      <c r="B30" s="65"/>
      <c r="C30" s="65"/>
      <c r="D30" s="65"/>
      <c r="E30" s="65"/>
      <c r="F30" s="65"/>
      <c r="G30" s="65"/>
      <c r="H30" s="65"/>
    </row>
    <row r="31" spans="1:8" s="62" customFormat="1" ht="15">
      <c r="A31" s="65"/>
      <c r="B31" s="65"/>
      <c r="C31" s="65"/>
      <c r="D31" s="65"/>
      <c r="E31" s="65"/>
      <c r="F31" s="65"/>
      <c r="G31" s="65"/>
      <c r="H31" s="65"/>
    </row>
    <row r="32" spans="1:8" s="62" customFormat="1" ht="15">
      <c r="A32" s="65"/>
      <c r="B32" s="65"/>
      <c r="C32" s="65"/>
      <c r="D32" s="65"/>
      <c r="E32" s="65"/>
      <c r="F32" s="65"/>
      <c r="G32" s="65"/>
      <c r="H32" s="65"/>
    </row>
    <row r="33" spans="1:8" s="62" customFormat="1" ht="15">
      <c r="A33" s="65"/>
      <c r="B33" s="65"/>
      <c r="C33" s="65"/>
      <c r="D33" s="65"/>
      <c r="E33" s="65"/>
      <c r="F33" s="65"/>
      <c r="G33" s="65"/>
      <c r="H33" s="65"/>
    </row>
    <row r="34" spans="1:8" s="62" customFormat="1" ht="15">
      <c r="A34" s="65"/>
      <c r="B34" s="65"/>
      <c r="C34" s="65"/>
      <c r="D34" s="65"/>
      <c r="E34" s="65"/>
      <c r="F34" s="65"/>
      <c r="G34" s="65"/>
      <c r="H34" s="65"/>
    </row>
    <row r="35" spans="1:8" s="62" customFormat="1" ht="15">
      <c r="A35" s="65"/>
      <c r="B35" s="65"/>
      <c r="C35" s="65"/>
      <c r="D35" s="65"/>
      <c r="E35" s="65"/>
      <c r="F35" s="65"/>
      <c r="G35" s="65"/>
      <c r="H35" s="65"/>
    </row>
    <row r="36" spans="1:8" s="62" customFormat="1" ht="15">
      <c r="A36" s="65"/>
      <c r="B36" s="65"/>
      <c r="C36" s="65"/>
      <c r="D36" s="65"/>
      <c r="E36" s="65"/>
      <c r="F36" s="65"/>
      <c r="G36" s="65"/>
      <c r="H36" s="65"/>
    </row>
    <row r="37" spans="1:8" s="62" customFormat="1" ht="15">
      <c r="A37" s="65"/>
      <c r="B37" s="65"/>
      <c r="C37" s="65"/>
      <c r="D37" s="65"/>
      <c r="E37" s="65"/>
      <c r="F37" s="65"/>
      <c r="G37" s="65"/>
      <c r="H37" s="65"/>
    </row>
    <row r="38" spans="1:8" s="62" customFormat="1" ht="15">
      <c r="A38" s="65"/>
      <c r="B38" s="65"/>
      <c r="C38" s="65"/>
      <c r="D38" s="65"/>
      <c r="E38" s="65"/>
      <c r="F38" s="65"/>
      <c r="G38" s="65"/>
      <c r="H38" s="65"/>
    </row>
    <row r="39" spans="1:8" s="62" customFormat="1" ht="15">
      <c r="A39" s="65"/>
      <c r="B39" s="65"/>
      <c r="C39" s="65"/>
      <c r="D39" s="65"/>
      <c r="E39" s="65"/>
      <c r="F39" s="65"/>
      <c r="G39" s="65"/>
      <c r="H39" s="65"/>
    </row>
    <row r="40" spans="1:8" s="62" customFormat="1" ht="15">
      <c r="A40" s="65"/>
      <c r="B40" s="65"/>
      <c r="C40" s="65"/>
      <c r="D40" s="65"/>
      <c r="E40" s="65"/>
      <c r="F40" s="65"/>
      <c r="G40" s="65"/>
      <c r="H40" s="65"/>
    </row>
    <row r="41" spans="1:8" s="62" customFormat="1" ht="15">
      <c r="A41" s="65"/>
      <c r="B41" s="65"/>
      <c r="C41" s="65"/>
      <c r="D41" s="65"/>
      <c r="E41" s="65"/>
      <c r="F41" s="65"/>
      <c r="G41" s="65"/>
      <c r="H41" s="65"/>
    </row>
    <row r="42" spans="1:8" s="62" customFormat="1" ht="15">
      <c r="A42" s="65"/>
      <c r="B42" s="65"/>
      <c r="C42" s="65"/>
      <c r="D42" s="65"/>
      <c r="E42" s="65"/>
      <c r="F42" s="65"/>
      <c r="G42" s="65"/>
      <c r="H42" s="65"/>
    </row>
    <row r="43" spans="1:8" s="62" customFormat="1" ht="15">
      <c r="A43" s="65"/>
      <c r="B43" s="65"/>
      <c r="C43" s="65"/>
      <c r="D43" s="65"/>
      <c r="E43" s="65"/>
      <c r="F43" s="65"/>
      <c r="G43" s="65"/>
      <c r="H43" s="65"/>
    </row>
  </sheetData>
  <sheetProtection/>
  <protectedRanges>
    <protectedRange sqref="D10 D16 C2:H2 H16 H22 H10 H14 D12:D14 D19:D20 A2 D22 H19:H20" name="Диапазон1_1"/>
  </protectedRanges>
  <mergeCells count="11">
    <mergeCell ref="G5:G6"/>
    <mergeCell ref="H5:H6"/>
    <mergeCell ref="D26:F26"/>
    <mergeCell ref="A1:H1"/>
    <mergeCell ref="A2:H2"/>
    <mergeCell ref="A7:B7"/>
    <mergeCell ref="B3:H3"/>
    <mergeCell ref="A5:B6"/>
    <mergeCell ref="C5:C6"/>
    <mergeCell ref="D5:E5"/>
    <mergeCell ref="F5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28">
      <selection activeCell="A2" sqref="A2:G2"/>
    </sheetView>
  </sheetViews>
  <sheetFormatPr defaultColWidth="9.00390625" defaultRowHeight="12.75"/>
  <cols>
    <col min="1" max="1" width="41.125" style="23" customWidth="1"/>
    <col min="2" max="2" width="12.375" style="23" customWidth="1"/>
    <col min="3" max="5" width="9.125" style="23" customWidth="1"/>
    <col min="6" max="6" width="10.375" style="23" customWidth="1"/>
    <col min="7" max="7" width="9.125" style="23" customWidth="1"/>
  </cols>
  <sheetData>
    <row r="1" spans="1:7" ht="15.75">
      <c r="A1" s="166" t="s">
        <v>130</v>
      </c>
      <c r="B1" s="166"/>
      <c r="C1" s="166"/>
      <c r="D1" s="166"/>
      <c r="E1" s="166"/>
      <c r="F1" s="166"/>
      <c r="G1" s="166"/>
    </row>
    <row r="2" spans="1:7" ht="15.75">
      <c r="A2" s="163" t="s">
        <v>101</v>
      </c>
      <c r="B2" s="163"/>
      <c r="C2" s="163"/>
      <c r="D2" s="163"/>
      <c r="E2" s="163"/>
      <c r="F2" s="163"/>
      <c r="G2" s="163"/>
    </row>
    <row r="3" spans="1:7" ht="12.75">
      <c r="A3" s="143" t="s">
        <v>0</v>
      </c>
      <c r="B3" s="143"/>
      <c r="C3" s="143"/>
      <c r="D3" s="143"/>
      <c r="E3" s="143"/>
      <c r="F3" s="143"/>
      <c r="G3" s="143"/>
    </row>
    <row r="5" spans="1:7" ht="14.25" customHeight="1">
      <c r="A5" s="164" t="s">
        <v>58</v>
      </c>
      <c r="B5" s="164" t="s">
        <v>24</v>
      </c>
      <c r="C5" s="168" t="s">
        <v>25</v>
      </c>
      <c r="D5" s="169"/>
      <c r="E5" s="170" t="s">
        <v>26</v>
      </c>
      <c r="F5" s="170" t="s">
        <v>27</v>
      </c>
      <c r="G5" s="152" t="s">
        <v>28</v>
      </c>
    </row>
    <row r="6" spans="1:7" ht="42.75">
      <c r="A6" s="165"/>
      <c r="B6" s="165"/>
      <c r="C6" s="68" t="s">
        <v>29</v>
      </c>
      <c r="D6" s="68" t="s">
        <v>30</v>
      </c>
      <c r="E6" s="171"/>
      <c r="F6" s="171"/>
      <c r="G6" s="152"/>
    </row>
    <row r="7" spans="1:7" ht="15">
      <c r="A7" s="38"/>
      <c r="B7" s="38"/>
      <c r="C7" s="69">
        <v>2</v>
      </c>
      <c r="D7" s="69">
        <v>3</v>
      </c>
      <c r="E7" s="69">
        <v>4</v>
      </c>
      <c r="F7" s="69">
        <v>5</v>
      </c>
      <c r="G7" s="38">
        <v>6</v>
      </c>
    </row>
    <row r="8" spans="1:7" s="62" customFormat="1" ht="63.75">
      <c r="A8" s="135" t="s">
        <v>63</v>
      </c>
      <c r="B8" s="81" t="s">
        <v>46</v>
      </c>
      <c r="C8" s="79">
        <v>1</v>
      </c>
      <c r="D8" s="79">
        <v>1</v>
      </c>
      <c r="E8" s="80">
        <f>(IF(AND(D8=0,C8=0),1,IF(AND(D8=0,C8&gt;0),1.2,C8/D8)))</f>
        <v>1</v>
      </c>
      <c r="F8" s="76" t="s">
        <v>36</v>
      </c>
      <c r="G8" s="39">
        <f>IF(E8&lt;80%,3,IF(E8&gt;120%,1,2))</f>
        <v>2</v>
      </c>
    </row>
    <row r="9" spans="1:7" s="62" customFormat="1" ht="25.5">
      <c r="A9" s="135" t="s">
        <v>64</v>
      </c>
      <c r="B9" s="112"/>
      <c r="C9" s="76" t="s">
        <v>32</v>
      </c>
      <c r="D9" s="76" t="s">
        <v>32</v>
      </c>
      <c r="E9" s="76" t="s">
        <v>32</v>
      </c>
      <c r="F9" s="76" t="s">
        <v>32</v>
      </c>
      <c r="G9" s="88">
        <f>(G11+G12+G13+G14+G15+G16)/6</f>
        <v>2</v>
      </c>
    </row>
    <row r="10" spans="1:7" s="62" customFormat="1" ht="15">
      <c r="A10" s="136" t="s">
        <v>44</v>
      </c>
      <c r="B10" s="113"/>
      <c r="C10" s="71"/>
      <c r="D10" s="71"/>
      <c r="E10" s="82"/>
      <c r="F10" s="71"/>
      <c r="G10" s="40"/>
    </row>
    <row r="11" spans="1:7" s="62" customFormat="1" ht="63.75">
      <c r="A11" s="136" t="s">
        <v>65</v>
      </c>
      <c r="B11" s="37" t="s">
        <v>35</v>
      </c>
      <c r="C11" s="89">
        <v>0</v>
      </c>
      <c r="D11" s="89">
        <v>0</v>
      </c>
      <c r="E11" s="80">
        <f aca="true" t="shared" si="0" ref="E11:E16">(IF(AND(D11=0,C11=0),1,IF(AND(D11=0,C11&gt;0),1.2,C11/D11)))</f>
        <v>1</v>
      </c>
      <c r="F11" s="74" t="s">
        <v>53</v>
      </c>
      <c r="G11" s="44">
        <f>IF(E11&lt;80%,1,IF(E11&gt;120%,3,2))</f>
        <v>2</v>
      </c>
    </row>
    <row r="12" spans="1:7" s="62" customFormat="1" ht="76.5">
      <c r="A12" s="136" t="s">
        <v>66</v>
      </c>
      <c r="B12" s="37" t="s">
        <v>35</v>
      </c>
      <c r="C12" s="89">
        <v>0</v>
      </c>
      <c r="D12" s="89">
        <v>0</v>
      </c>
      <c r="E12" s="80">
        <f t="shared" si="0"/>
        <v>1</v>
      </c>
      <c r="F12" s="74" t="s">
        <v>36</v>
      </c>
      <c r="G12" s="44">
        <f>IF(E12&lt;80%,3,IF(E12&gt;120%,1,2))</f>
        <v>2</v>
      </c>
    </row>
    <row r="13" spans="1:7" s="62" customFormat="1" ht="102">
      <c r="A13" s="136" t="s">
        <v>67</v>
      </c>
      <c r="B13" s="37" t="s">
        <v>35</v>
      </c>
      <c r="C13" s="89">
        <v>0</v>
      </c>
      <c r="D13" s="89">
        <v>0</v>
      </c>
      <c r="E13" s="80">
        <f t="shared" si="0"/>
        <v>1</v>
      </c>
      <c r="F13" s="74" t="s">
        <v>53</v>
      </c>
      <c r="G13" s="44">
        <f>IF(E13&lt;80%,1,IF(E13&gt;120%,3,2))</f>
        <v>2</v>
      </c>
    </row>
    <row r="14" spans="1:7" s="62" customFormat="1" ht="89.25">
      <c r="A14" s="136" t="s">
        <v>68</v>
      </c>
      <c r="B14" s="37" t="s">
        <v>35</v>
      </c>
      <c r="C14" s="89">
        <v>0</v>
      </c>
      <c r="D14" s="89">
        <v>0</v>
      </c>
      <c r="E14" s="80">
        <f t="shared" si="0"/>
        <v>1</v>
      </c>
      <c r="F14" s="74" t="s">
        <v>53</v>
      </c>
      <c r="G14" s="44">
        <f>IF(E14&lt;80%,1,IF(E14&gt;120%,3,2))</f>
        <v>2</v>
      </c>
    </row>
    <row r="15" spans="1:7" s="62" customFormat="1" ht="63.75">
      <c r="A15" s="136" t="s">
        <v>69</v>
      </c>
      <c r="B15" s="37" t="s">
        <v>35</v>
      </c>
      <c r="C15" s="89">
        <v>0</v>
      </c>
      <c r="D15" s="89">
        <v>0</v>
      </c>
      <c r="E15" s="80">
        <f t="shared" si="0"/>
        <v>1</v>
      </c>
      <c r="F15" s="74" t="s">
        <v>36</v>
      </c>
      <c r="G15" s="44">
        <f>IF(E15&lt;80%,3,IF(E15&gt;120%,1,2))</f>
        <v>2</v>
      </c>
    </row>
    <row r="16" spans="1:7" s="62" customFormat="1" ht="51">
      <c r="A16" s="136" t="s">
        <v>70</v>
      </c>
      <c r="B16" s="37" t="s">
        <v>38</v>
      </c>
      <c r="C16" s="72">
        <v>0</v>
      </c>
      <c r="D16" s="89">
        <v>0</v>
      </c>
      <c r="E16" s="80">
        <f t="shared" si="0"/>
        <v>1</v>
      </c>
      <c r="F16" s="74" t="s">
        <v>36</v>
      </c>
      <c r="G16" s="44">
        <f>IF(E16&lt;80%,3,IF(E16&gt;120%,1,2))</f>
        <v>2</v>
      </c>
    </row>
    <row r="17" spans="1:7" s="62" customFormat="1" ht="25.5">
      <c r="A17" s="135" t="s">
        <v>71</v>
      </c>
      <c r="B17" s="37"/>
      <c r="C17" s="76" t="s">
        <v>32</v>
      </c>
      <c r="D17" s="76" t="s">
        <v>32</v>
      </c>
      <c r="E17" s="76" t="s">
        <v>32</v>
      </c>
      <c r="F17" s="76" t="s">
        <v>32</v>
      </c>
      <c r="G17" s="39">
        <f>(G19+G20)/2</f>
        <v>2</v>
      </c>
    </row>
    <row r="18" spans="1:7" s="62" customFormat="1" ht="15">
      <c r="A18" s="136" t="s">
        <v>44</v>
      </c>
      <c r="B18" s="37"/>
      <c r="C18" s="71"/>
      <c r="D18" s="71"/>
      <c r="E18" s="71"/>
      <c r="F18" s="71"/>
      <c r="G18" s="40"/>
    </row>
    <row r="19" spans="1:7" s="62" customFormat="1" ht="38.25">
      <c r="A19" s="136" t="s">
        <v>72</v>
      </c>
      <c r="B19" s="37" t="s">
        <v>59</v>
      </c>
      <c r="C19" s="72">
        <v>1</v>
      </c>
      <c r="D19" s="72">
        <v>0.985</v>
      </c>
      <c r="E19" s="80">
        <f aca="true" t="shared" si="1" ref="E19:E25">(IF(AND(D19=0,C19=0),1,IF(AND(D19=0,C19&gt;0),1.2,C19/D19)))</f>
        <v>1.015228426395939</v>
      </c>
      <c r="F19" s="76" t="s">
        <v>53</v>
      </c>
      <c r="G19" s="44">
        <f>IF(E19&lt;80%,1,IF(E19&gt;120%,3,2))</f>
        <v>2</v>
      </c>
    </row>
    <row r="20" spans="1:7" s="62" customFormat="1" ht="51">
      <c r="A20" s="136" t="s">
        <v>73</v>
      </c>
      <c r="B20" s="37"/>
      <c r="C20" s="76" t="s">
        <v>32</v>
      </c>
      <c r="D20" s="76" t="s">
        <v>32</v>
      </c>
      <c r="E20" s="76" t="s">
        <v>32</v>
      </c>
      <c r="F20" s="76" t="s">
        <v>32</v>
      </c>
      <c r="G20" s="44">
        <f>(G21+G22+G23)/3</f>
        <v>2</v>
      </c>
    </row>
    <row r="21" spans="1:7" s="62" customFormat="1" ht="38.25">
      <c r="A21" s="136" t="s">
        <v>74</v>
      </c>
      <c r="B21" s="81" t="s">
        <v>75</v>
      </c>
      <c r="C21" s="79">
        <v>0</v>
      </c>
      <c r="D21" s="79">
        <v>0</v>
      </c>
      <c r="E21" s="80">
        <f t="shared" si="1"/>
        <v>1</v>
      </c>
      <c r="F21" s="74" t="s">
        <v>36</v>
      </c>
      <c r="G21" s="39">
        <f>IF(E21&lt;80%,3,IF(E21&gt;120%,1,2))</f>
        <v>2</v>
      </c>
    </row>
    <row r="22" spans="1:7" s="62" customFormat="1" ht="38.25">
      <c r="A22" s="136" t="s">
        <v>76</v>
      </c>
      <c r="B22" s="81" t="s">
        <v>75</v>
      </c>
      <c r="C22" s="79">
        <v>0</v>
      </c>
      <c r="D22" s="79">
        <v>0</v>
      </c>
      <c r="E22" s="80">
        <f t="shared" si="1"/>
        <v>1</v>
      </c>
      <c r="F22" s="74" t="s">
        <v>36</v>
      </c>
      <c r="G22" s="39">
        <f>IF(E22&lt;80%,3,IF(E22&gt;120%,1,2))</f>
        <v>2</v>
      </c>
    </row>
    <row r="23" spans="1:7" s="62" customFormat="1" ht="38.25">
      <c r="A23" s="136" t="s">
        <v>100</v>
      </c>
      <c r="B23" s="81" t="s">
        <v>75</v>
      </c>
      <c r="C23" s="79">
        <v>0</v>
      </c>
      <c r="D23" s="79">
        <v>0</v>
      </c>
      <c r="E23" s="80">
        <f t="shared" si="1"/>
        <v>1</v>
      </c>
      <c r="F23" s="74" t="s">
        <v>36</v>
      </c>
      <c r="G23" s="39">
        <f>IF(E23&lt;80%,3,IF(E23&gt;120%,1,2))</f>
        <v>2</v>
      </c>
    </row>
    <row r="24" spans="1:7" s="62" customFormat="1" ht="25.5">
      <c r="A24" s="135" t="s">
        <v>77</v>
      </c>
      <c r="B24" s="37"/>
      <c r="C24" s="90" t="s">
        <v>32</v>
      </c>
      <c r="D24" s="90" t="s">
        <v>32</v>
      </c>
      <c r="E24" s="90" t="s">
        <v>32</v>
      </c>
      <c r="F24" s="90" t="s">
        <v>32</v>
      </c>
      <c r="G24" s="39">
        <f>G25</f>
        <v>2</v>
      </c>
    </row>
    <row r="25" spans="1:7" s="62" customFormat="1" ht="51">
      <c r="A25" s="136" t="s">
        <v>78</v>
      </c>
      <c r="B25" s="81" t="s">
        <v>75</v>
      </c>
      <c r="C25" s="79">
        <v>0</v>
      </c>
      <c r="D25" s="79">
        <v>0</v>
      </c>
      <c r="E25" s="80">
        <f t="shared" si="1"/>
        <v>1</v>
      </c>
      <c r="F25" s="76" t="s">
        <v>53</v>
      </c>
      <c r="G25" s="44">
        <f>IF(E25&lt;80%,1,IF(E25&gt;120%,3,2))</f>
        <v>2</v>
      </c>
    </row>
    <row r="26" spans="1:7" s="62" customFormat="1" ht="76.5">
      <c r="A26" s="135" t="s">
        <v>79</v>
      </c>
      <c r="B26" s="37"/>
      <c r="C26" s="76" t="s">
        <v>32</v>
      </c>
      <c r="D26" s="76" t="s">
        <v>32</v>
      </c>
      <c r="E26" s="76" t="s">
        <v>32</v>
      </c>
      <c r="F26" s="76" t="s">
        <v>32</v>
      </c>
      <c r="G26" s="39">
        <f>(G28+G29)/2</f>
        <v>2</v>
      </c>
    </row>
    <row r="27" spans="1:7" s="62" customFormat="1" ht="15">
      <c r="A27" s="136" t="s">
        <v>44</v>
      </c>
      <c r="B27" s="37"/>
      <c r="C27" s="71"/>
      <c r="D27" s="71"/>
      <c r="E27" s="71"/>
      <c r="F27" s="71"/>
      <c r="G27" s="40"/>
    </row>
    <row r="28" spans="1:7" s="62" customFormat="1" ht="51">
      <c r="A28" s="136" t="s">
        <v>80</v>
      </c>
      <c r="B28" s="37" t="s">
        <v>81</v>
      </c>
      <c r="C28" s="72">
        <v>0</v>
      </c>
      <c r="D28" s="72">
        <v>0</v>
      </c>
      <c r="E28" s="80">
        <f>(IF(AND(D28=0,C28=0),1,IF(AND(D28=0,C28&gt;0),1.2,C28/D28)))</f>
        <v>1</v>
      </c>
      <c r="F28" s="76" t="s">
        <v>53</v>
      </c>
      <c r="G28" s="44">
        <f>IF(E28&lt;80%,1,IF(E28&gt;120%,3,2))</f>
        <v>2</v>
      </c>
    </row>
    <row r="29" spans="1:7" s="62" customFormat="1" ht="102">
      <c r="A29" s="136" t="s">
        <v>82</v>
      </c>
      <c r="B29" s="37" t="s">
        <v>35</v>
      </c>
      <c r="C29" s="89">
        <v>0</v>
      </c>
      <c r="D29" s="89">
        <v>0</v>
      </c>
      <c r="E29" s="80">
        <f>(IF(AND(D29=0,C29=0),1,IF(AND(D29=0,C29&gt;0),1.2,C29/D29)))</f>
        <v>1</v>
      </c>
      <c r="F29" s="74" t="s">
        <v>36</v>
      </c>
      <c r="G29" s="44">
        <f>IF(E29&lt;80%,3,IF(E29&gt;120%,1,2))</f>
        <v>2</v>
      </c>
    </row>
    <row r="30" spans="1:7" s="62" customFormat="1" ht="31.5">
      <c r="A30" s="114" t="s">
        <v>83</v>
      </c>
      <c r="B30" s="91" t="s">
        <v>32</v>
      </c>
      <c r="C30" s="84" t="s">
        <v>32</v>
      </c>
      <c r="D30" s="84" t="s">
        <v>32</v>
      </c>
      <c r="E30" s="84" t="s">
        <v>32</v>
      </c>
      <c r="F30" s="84" t="s">
        <v>32</v>
      </c>
      <c r="G30" s="86">
        <f>(G8+G9+G17+G24+G26)/5</f>
        <v>2</v>
      </c>
    </row>
    <row r="31" spans="1:7" s="62" customFormat="1" ht="15">
      <c r="A31" s="65"/>
      <c r="B31" s="65"/>
      <c r="C31" s="65"/>
      <c r="D31" s="65"/>
      <c r="E31" s="65"/>
      <c r="F31" s="65"/>
      <c r="G31" s="65"/>
    </row>
    <row r="32" spans="1:7" s="62" customFormat="1" ht="15">
      <c r="A32" s="66"/>
      <c r="B32" s="66"/>
      <c r="C32" s="66"/>
      <c r="D32" s="66"/>
      <c r="E32" s="66"/>
      <c r="F32" s="67"/>
      <c r="G32" s="67"/>
    </row>
    <row r="33" spans="1:7" s="62" customFormat="1" ht="15.75">
      <c r="A33" s="93"/>
      <c r="B33" s="94"/>
      <c r="C33" s="172"/>
      <c r="D33" s="172"/>
      <c r="E33" s="172"/>
      <c r="F33" s="173"/>
      <c r="G33" s="173"/>
    </row>
    <row r="34" spans="1:7" s="62" customFormat="1" ht="15">
      <c r="A34" s="66"/>
      <c r="B34" s="66"/>
      <c r="C34" s="66"/>
      <c r="D34" s="66"/>
      <c r="E34" s="66"/>
      <c r="F34" s="66"/>
      <c r="G34" s="66"/>
    </row>
    <row r="35" spans="1:7" s="62" customFormat="1" ht="15">
      <c r="A35" s="65"/>
      <c r="B35" s="65"/>
      <c r="C35" s="65"/>
      <c r="D35" s="65"/>
      <c r="E35" s="65"/>
      <c r="F35" s="65"/>
      <c r="G35" s="65"/>
    </row>
    <row r="36" spans="1:7" s="62" customFormat="1" ht="15">
      <c r="A36" s="65"/>
      <c r="B36" s="65"/>
      <c r="C36" s="65"/>
      <c r="D36" s="65"/>
      <c r="E36" s="65"/>
      <c r="F36" s="65"/>
      <c r="G36" s="65"/>
    </row>
    <row r="37" spans="1:7" s="62" customFormat="1" ht="15">
      <c r="A37" s="65"/>
      <c r="B37" s="65"/>
      <c r="C37" s="65"/>
      <c r="D37" s="65"/>
      <c r="E37" s="65"/>
      <c r="F37" s="65"/>
      <c r="G37" s="65"/>
    </row>
    <row r="38" spans="1:7" s="62" customFormat="1" ht="15">
      <c r="A38" s="65"/>
      <c r="B38" s="65"/>
      <c r="C38" s="65"/>
      <c r="D38" s="65"/>
      <c r="E38" s="65"/>
      <c r="F38" s="65"/>
      <c r="G38" s="65"/>
    </row>
    <row r="39" spans="1:7" s="62" customFormat="1" ht="15">
      <c r="A39" s="65"/>
      <c r="B39" s="95"/>
      <c r="C39" s="65"/>
      <c r="D39" s="65"/>
      <c r="E39" s="65"/>
      <c r="F39" s="65"/>
      <c r="G39" s="65"/>
    </row>
    <row r="40" spans="1:7" s="62" customFormat="1" ht="15">
      <c r="A40" s="65"/>
      <c r="B40" s="95"/>
      <c r="C40" s="65"/>
      <c r="D40" s="65"/>
      <c r="E40" s="65"/>
      <c r="F40" s="65"/>
      <c r="G40" s="65"/>
    </row>
    <row r="41" spans="1:7" s="62" customFormat="1" ht="15">
      <c r="A41" s="65"/>
      <c r="B41" s="96"/>
      <c r="C41" s="65"/>
      <c r="D41" s="65"/>
      <c r="E41" s="65"/>
      <c r="F41" s="65"/>
      <c r="G41" s="65"/>
    </row>
    <row r="42" spans="1:7" s="62" customFormat="1" ht="15">
      <c r="A42" s="65"/>
      <c r="B42" s="65"/>
      <c r="C42" s="65"/>
      <c r="D42" s="65"/>
      <c r="E42" s="65"/>
      <c r="F42" s="65"/>
      <c r="G42" s="65"/>
    </row>
    <row r="43" spans="1:7" s="62" customFormat="1" ht="15">
      <c r="A43" s="65"/>
      <c r="B43" s="65"/>
      <c r="C43" s="65"/>
      <c r="D43" s="65"/>
      <c r="E43" s="65"/>
      <c r="F43" s="65"/>
      <c r="G43" s="65"/>
    </row>
    <row r="44" spans="1:7" s="62" customFormat="1" ht="15">
      <c r="A44" s="65"/>
      <c r="B44" s="65"/>
      <c r="C44" s="65"/>
      <c r="D44" s="65"/>
      <c r="E44" s="65"/>
      <c r="F44" s="65"/>
      <c r="G44" s="65"/>
    </row>
  </sheetData>
  <sheetProtection/>
  <protectedRanges>
    <protectedRange sqref="A33 C33:E33" name="Диапазон1"/>
    <protectedRange sqref="C8" name="Диапазон2_1"/>
    <protectedRange sqref="G8 C11:C16 G11:G16 C19 G19 C21:C23 G21:G23 C25 G25 C28:C29 G28:G29" name="Диапазон1_1"/>
  </protectedRanges>
  <mergeCells count="11">
    <mergeCell ref="A1:G1"/>
    <mergeCell ref="A2:G2"/>
    <mergeCell ref="A3:G3"/>
    <mergeCell ref="A5:A6"/>
    <mergeCell ref="B5:B6"/>
    <mergeCell ref="C5:D5"/>
    <mergeCell ref="E5:E6"/>
    <mergeCell ref="F5:F6"/>
    <mergeCell ref="G5:G6"/>
    <mergeCell ref="C33:E33"/>
    <mergeCell ref="F33:G3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2.25390625" style="23" customWidth="1"/>
    <col min="2" max="2" width="13.375" style="23" customWidth="1"/>
    <col min="3" max="3" width="20.375" style="23" customWidth="1"/>
  </cols>
  <sheetData>
    <row r="2" spans="1:3" ht="12.75">
      <c r="A2" s="177" t="s">
        <v>131</v>
      </c>
      <c r="B2" s="177"/>
      <c r="C2" s="177"/>
    </row>
    <row r="3" spans="1:3" ht="34.5" customHeight="1">
      <c r="A3" s="177"/>
      <c r="B3" s="177"/>
      <c r="C3" s="177"/>
    </row>
    <row r="4" spans="1:3" ht="15.75">
      <c r="A4" s="166" t="s">
        <v>124</v>
      </c>
      <c r="B4" s="166"/>
      <c r="C4" s="166"/>
    </row>
    <row r="5" spans="1:3" ht="14.25">
      <c r="A5" s="141"/>
      <c r="B5" s="141"/>
      <c r="C5" s="141"/>
    </row>
    <row r="6" spans="1:3" ht="12.75">
      <c r="A6" s="143" t="s">
        <v>0</v>
      </c>
      <c r="B6" s="143"/>
      <c r="C6" s="143"/>
    </row>
    <row r="8" spans="1:3" ht="12.75">
      <c r="A8" s="97"/>
      <c r="B8" s="178" t="s">
        <v>24</v>
      </c>
      <c r="C8" s="81"/>
    </row>
    <row r="9" spans="1:3" ht="12.75">
      <c r="A9" s="181" t="s">
        <v>84</v>
      </c>
      <c r="B9" s="179"/>
      <c r="C9" s="98" t="s">
        <v>136</v>
      </c>
    </row>
    <row r="10" spans="1:3" ht="57.75" customHeight="1">
      <c r="A10" s="182"/>
      <c r="B10" s="180"/>
      <c r="C10" s="99" t="s">
        <v>85</v>
      </c>
    </row>
    <row r="11" spans="1:3" s="62" customFormat="1" ht="14.25">
      <c r="A11" s="100" t="s">
        <v>86</v>
      </c>
      <c r="B11" s="87"/>
      <c r="C11" s="101">
        <f>'Форма 2.1'!H29</f>
        <v>2</v>
      </c>
    </row>
    <row r="12" spans="1:3" s="62" customFormat="1" ht="14.25">
      <c r="A12" s="100" t="s">
        <v>87</v>
      </c>
      <c r="B12" s="108"/>
      <c r="C12" s="101">
        <f>'Форма 2.2'!H23</f>
        <v>0.425</v>
      </c>
    </row>
    <row r="13" spans="1:3" s="62" customFormat="1" ht="14.25">
      <c r="A13" s="100" t="s">
        <v>88</v>
      </c>
      <c r="B13" s="87"/>
      <c r="C13" s="101">
        <f>'форма 2.3 '!G30</f>
        <v>2</v>
      </c>
    </row>
    <row r="14" spans="1:3" s="62" customFormat="1" ht="42.75">
      <c r="A14" s="109" t="s">
        <v>89</v>
      </c>
      <c r="B14" s="102"/>
      <c r="C14" s="101">
        <f>0.1*C11+0.7*C12+0.2*C13</f>
        <v>0.8975</v>
      </c>
    </row>
    <row r="15" spans="1:3" s="62" customFormat="1" ht="12.75">
      <c r="A15" s="174"/>
      <c r="B15" s="174"/>
      <c r="C15" s="175"/>
    </row>
    <row r="16" spans="1:3" s="62" customFormat="1" ht="12.75">
      <c r="A16" s="110"/>
      <c r="B16" s="110"/>
      <c r="C16" s="111"/>
    </row>
    <row r="17" spans="1:3" s="62" customFormat="1" ht="15">
      <c r="A17" s="65"/>
      <c r="B17" s="65"/>
      <c r="C17" s="65"/>
    </row>
    <row r="18" spans="1:3" ht="15">
      <c r="A18" s="60"/>
      <c r="B18" s="176"/>
      <c r="C18" s="176"/>
    </row>
    <row r="19" spans="1:3" ht="15">
      <c r="A19" s="60"/>
      <c r="B19" s="61"/>
      <c r="C19" s="61"/>
    </row>
    <row r="20" spans="1:3" ht="15.75">
      <c r="A20" s="92"/>
      <c r="B20" s="92"/>
      <c r="C20" s="103"/>
    </row>
    <row r="22" ht="15">
      <c r="C22" s="104"/>
    </row>
    <row r="23" spans="1:2" ht="15">
      <c r="A23" s="105"/>
      <c r="B23" s="106"/>
    </row>
    <row r="24" spans="1:2" ht="15">
      <c r="A24" s="105"/>
      <c r="B24" s="106"/>
    </row>
    <row r="25" spans="1:2" ht="15">
      <c r="A25" s="105"/>
      <c r="B25" s="107"/>
    </row>
  </sheetData>
  <sheetProtection/>
  <protectedRanges>
    <protectedRange sqref="A20:B20 A5:C5" name="Диапазон1"/>
    <protectedRange sqref="C20" name="Диапазон1_2"/>
  </protectedRanges>
  <mergeCells count="8">
    <mergeCell ref="A15:C15"/>
    <mergeCell ref="B18:C18"/>
    <mergeCell ref="A2:C3"/>
    <mergeCell ref="A4:C4"/>
    <mergeCell ref="A5:C5"/>
    <mergeCell ref="A6:C6"/>
    <mergeCell ref="B8:B10"/>
    <mergeCell ref="A9:A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9">
      <selection activeCell="D28" sqref="D28"/>
    </sheetView>
  </sheetViews>
  <sheetFormatPr defaultColWidth="9.00390625" defaultRowHeight="12.75"/>
  <cols>
    <col min="1" max="1" width="6.625" style="117" customWidth="1"/>
    <col min="2" max="2" width="9.125" style="117" customWidth="1"/>
    <col min="3" max="3" width="73.25390625" style="117" customWidth="1"/>
    <col min="4" max="4" width="15.25390625" style="117" customWidth="1"/>
  </cols>
  <sheetData>
    <row r="1" spans="1:4" s="117" customFormat="1" ht="14.25" customHeight="1">
      <c r="A1" s="198" t="s">
        <v>102</v>
      </c>
      <c r="B1" s="198"/>
      <c r="C1" s="198"/>
      <c r="D1" s="198"/>
    </row>
    <row r="2" spans="1:4" s="117" customFormat="1" ht="12" customHeight="1">
      <c r="A2" s="198"/>
      <c r="B2" s="198"/>
      <c r="C2" s="198"/>
      <c r="D2" s="198"/>
    </row>
    <row r="3" spans="1:4" s="117" customFormat="1" ht="15">
      <c r="A3" s="199" t="s">
        <v>125</v>
      </c>
      <c r="B3" s="199"/>
      <c r="C3" s="199"/>
      <c r="D3" s="199"/>
    </row>
    <row r="4" spans="1:4" s="117" customFormat="1" ht="15.75" thickBot="1">
      <c r="A4" s="118"/>
      <c r="B4" s="119"/>
      <c r="C4" s="119"/>
      <c r="D4" s="120" t="s">
        <v>103</v>
      </c>
    </row>
    <row r="5" spans="1:4" s="117" customFormat="1" ht="45" customHeight="1" thickBot="1">
      <c r="A5" s="192" t="s">
        <v>132</v>
      </c>
      <c r="B5" s="193"/>
      <c r="C5" s="193"/>
      <c r="D5" s="194"/>
    </row>
    <row r="6" spans="1:4" s="117" customFormat="1" ht="28.5">
      <c r="A6" s="121" t="s">
        <v>104</v>
      </c>
      <c r="B6" s="195" t="s">
        <v>105</v>
      </c>
      <c r="C6" s="195"/>
      <c r="D6" s="122" t="s">
        <v>25</v>
      </c>
    </row>
    <row r="7" spans="1:4" s="117" customFormat="1" ht="15">
      <c r="A7" s="123">
        <v>1</v>
      </c>
      <c r="B7" s="185">
        <v>2</v>
      </c>
      <c r="C7" s="185"/>
      <c r="D7" s="124">
        <v>3</v>
      </c>
    </row>
    <row r="8" spans="1:4" s="117" customFormat="1" ht="73.5" customHeight="1">
      <c r="A8" s="125">
        <v>1</v>
      </c>
      <c r="B8" s="186" t="s">
        <v>106</v>
      </c>
      <c r="C8" s="186"/>
      <c r="D8" s="126" t="s">
        <v>137</v>
      </c>
    </row>
    <row r="9" spans="1:4" s="117" customFormat="1" ht="87.75" customHeight="1">
      <c r="A9" s="125">
        <v>2</v>
      </c>
      <c r="B9" s="186" t="s">
        <v>107</v>
      </c>
      <c r="C9" s="186"/>
      <c r="D9" s="126" t="s">
        <v>108</v>
      </c>
    </row>
    <row r="10" spans="1:4" s="117" customFormat="1" ht="15" customHeight="1" thickBot="1">
      <c r="A10" s="183" t="s">
        <v>109</v>
      </c>
      <c r="B10" s="184"/>
      <c r="C10" s="184"/>
      <c r="D10" s="127">
        <f>MAX(1,D8-D9)</f>
        <v>28</v>
      </c>
    </row>
    <row r="11" spans="1:4" s="117" customFormat="1" ht="15" customHeight="1" thickBot="1">
      <c r="A11" s="196" t="s">
        <v>110</v>
      </c>
      <c r="B11" s="197"/>
      <c r="C11" s="197"/>
      <c r="D11" s="128">
        <f>IF(D8="",1,IF(D8="0",1,D8/D10))</f>
        <v>1</v>
      </c>
    </row>
    <row r="12" spans="1:4" s="117" customFormat="1" ht="15">
      <c r="A12" s="129"/>
      <c r="B12" s="130"/>
      <c r="C12" s="130"/>
      <c r="D12" s="131"/>
    </row>
    <row r="13" spans="1:4" s="117" customFormat="1" ht="15.75" thickBot="1">
      <c r="A13" s="118"/>
      <c r="B13" s="119"/>
      <c r="C13" s="119"/>
      <c r="D13" s="120" t="s">
        <v>111</v>
      </c>
    </row>
    <row r="14" spans="1:4" s="117" customFormat="1" ht="44.25" customHeight="1" thickBot="1">
      <c r="A14" s="192" t="s">
        <v>133</v>
      </c>
      <c r="B14" s="193"/>
      <c r="C14" s="193"/>
      <c r="D14" s="194"/>
    </row>
    <row r="15" spans="1:4" s="117" customFormat="1" ht="28.5">
      <c r="A15" s="121" t="s">
        <v>104</v>
      </c>
      <c r="B15" s="195" t="s">
        <v>105</v>
      </c>
      <c r="C15" s="195"/>
      <c r="D15" s="122" t="s">
        <v>25</v>
      </c>
    </row>
    <row r="16" spans="1:4" s="117" customFormat="1" ht="15">
      <c r="A16" s="123">
        <v>1</v>
      </c>
      <c r="B16" s="185">
        <v>2</v>
      </c>
      <c r="C16" s="185"/>
      <c r="D16" s="124">
        <v>3</v>
      </c>
    </row>
    <row r="17" spans="1:4" s="117" customFormat="1" ht="61.5" customHeight="1">
      <c r="A17" s="125">
        <v>1</v>
      </c>
      <c r="B17" s="186" t="s">
        <v>112</v>
      </c>
      <c r="C17" s="186"/>
      <c r="D17" s="126" t="s">
        <v>137</v>
      </c>
    </row>
    <row r="18" spans="1:4" s="117" customFormat="1" ht="75.75" customHeight="1">
      <c r="A18" s="125">
        <v>2</v>
      </c>
      <c r="B18" s="186" t="s">
        <v>113</v>
      </c>
      <c r="C18" s="186"/>
      <c r="D18" s="126" t="s">
        <v>108</v>
      </c>
    </row>
    <row r="19" spans="1:4" s="117" customFormat="1" ht="14.25" customHeight="1">
      <c r="A19" s="187" t="s">
        <v>114</v>
      </c>
      <c r="B19" s="188"/>
      <c r="C19" s="188"/>
      <c r="D19" s="132">
        <f>MAX(1,D17-D18)</f>
        <v>28</v>
      </c>
    </row>
    <row r="20" spans="1:4" s="117" customFormat="1" ht="15" customHeight="1" thickBot="1">
      <c r="A20" s="183" t="s">
        <v>115</v>
      </c>
      <c r="B20" s="184"/>
      <c r="C20" s="184"/>
      <c r="D20" s="128">
        <f>IF(D17="",1,IF(D17="0",1,D17/D19))</f>
        <v>1</v>
      </c>
    </row>
    <row r="21" spans="1:4" s="117" customFormat="1" ht="15">
      <c r="A21" s="129"/>
      <c r="B21" s="130"/>
      <c r="C21" s="130"/>
      <c r="D21" s="131"/>
    </row>
    <row r="22" spans="1:4" s="117" customFormat="1" ht="15.75" thickBot="1">
      <c r="A22" s="118"/>
      <c r="B22" s="119"/>
      <c r="C22" s="119"/>
      <c r="D22" s="120" t="s">
        <v>116</v>
      </c>
    </row>
    <row r="23" spans="1:4" s="117" customFormat="1" ht="64.5" customHeight="1" thickBot="1">
      <c r="A23" s="192" t="s">
        <v>134</v>
      </c>
      <c r="B23" s="193"/>
      <c r="C23" s="193"/>
      <c r="D23" s="194"/>
    </row>
    <row r="24" spans="1:4" s="117" customFormat="1" ht="28.5">
      <c r="A24" s="121" t="s">
        <v>104</v>
      </c>
      <c r="B24" s="195" t="s">
        <v>105</v>
      </c>
      <c r="C24" s="195"/>
      <c r="D24" s="122" t="s">
        <v>25</v>
      </c>
    </row>
    <row r="25" spans="1:4" s="117" customFormat="1" ht="15">
      <c r="A25" s="123">
        <v>1</v>
      </c>
      <c r="B25" s="185">
        <v>2</v>
      </c>
      <c r="C25" s="185"/>
      <c r="D25" s="124">
        <v>3</v>
      </c>
    </row>
    <row r="26" spans="1:4" s="117" customFormat="1" ht="67.5" customHeight="1">
      <c r="A26" s="125">
        <v>1</v>
      </c>
      <c r="B26" s="186" t="s">
        <v>117</v>
      </c>
      <c r="C26" s="186"/>
      <c r="D26" s="126" t="s">
        <v>108</v>
      </c>
    </row>
    <row r="27" spans="1:5" s="117" customFormat="1" ht="45" customHeight="1">
      <c r="A27" s="125">
        <v>2</v>
      </c>
      <c r="B27" s="186" t="s">
        <v>118</v>
      </c>
      <c r="C27" s="186"/>
      <c r="D27" s="126" t="s">
        <v>138</v>
      </c>
      <c r="E27" s="134"/>
    </row>
    <row r="28" spans="1:4" s="117" customFormat="1" ht="14.25" customHeight="1">
      <c r="A28" s="187" t="s">
        <v>119</v>
      </c>
      <c r="B28" s="188"/>
      <c r="C28" s="188"/>
      <c r="D28" s="132">
        <f>MAX(1,D27-D26)</f>
        <v>2.8</v>
      </c>
    </row>
    <row r="29" spans="1:4" s="117" customFormat="1" ht="15" customHeight="1" thickBot="1">
      <c r="A29" s="183" t="s">
        <v>120</v>
      </c>
      <c r="B29" s="184"/>
      <c r="C29" s="184"/>
      <c r="D29" s="128">
        <f>IF(D27="",1,IF(D27="0",1,D27/D28))</f>
        <v>1</v>
      </c>
    </row>
    <row r="30" spans="1:4" s="117" customFormat="1" ht="15">
      <c r="A30" s="129"/>
      <c r="B30" s="130"/>
      <c r="C30" s="130"/>
      <c r="D30" s="131"/>
    </row>
    <row r="31" spans="1:4" s="117" customFormat="1" ht="15.75" thickBot="1">
      <c r="A31" s="129"/>
      <c r="B31" s="130"/>
      <c r="C31" s="130"/>
      <c r="D31" s="131"/>
    </row>
    <row r="32" spans="1:4" s="117" customFormat="1" ht="31.5" customHeight="1">
      <c r="A32" s="189" t="s">
        <v>135</v>
      </c>
      <c r="B32" s="190"/>
      <c r="C32" s="190"/>
      <c r="D32" s="191"/>
    </row>
    <row r="33" spans="1:4" s="117" customFormat="1" ht="15.75" thickBot="1">
      <c r="A33" s="183" t="s">
        <v>121</v>
      </c>
      <c r="B33" s="184"/>
      <c r="C33" s="184"/>
      <c r="D33" s="133">
        <f>0.4*D11+0.4*D20+0.2*D29</f>
        <v>1</v>
      </c>
    </row>
  </sheetData>
  <sheetProtection/>
  <mergeCells count="25">
    <mergeCell ref="A1:D2"/>
    <mergeCell ref="A3:D3"/>
    <mergeCell ref="A5:D5"/>
    <mergeCell ref="B6:C6"/>
    <mergeCell ref="B7:C7"/>
    <mergeCell ref="B8:C8"/>
    <mergeCell ref="B9:C9"/>
    <mergeCell ref="A10:C10"/>
    <mergeCell ref="A11:C11"/>
    <mergeCell ref="A14:D14"/>
    <mergeCell ref="B15:C15"/>
    <mergeCell ref="B16:C16"/>
    <mergeCell ref="B17:C17"/>
    <mergeCell ref="B18:C18"/>
    <mergeCell ref="A19:C19"/>
    <mergeCell ref="A20:C20"/>
    <mergeCell ref="A23:D23"/>
    <mergeCell ref="B24:C24"/>
    <mergeCell ref="A33:C33"/>
    <mergeCell ref="B25:C25"/>
    <mergeCell ref="B26:C26"/>
    <mergeCell ref="B27:C27"/>
    <mergeCell ref="A28:C28"/>
    <mergeCell ref="A29:C29"/>
    <mergeCell ref="A32:D32"/>
  </mergeCells>
  <conditionalFormatting sqref="D33 D10:D12 D19:D21 D28:D31">
    <cfRule type="cellIs" priority="19" dxfId="18" operator="equal" stopIfTrue="1">
      <formula>""""""</formula>
    </cfRule>
    <cfRule type="cellIs" priority="20" dxfId="18" operator="between" stopIfTrue="1">
      <formula>""""""</formula>
      <formula>""""""</formula>
    </cfRule>
    <cfRule type="cellIs" priority="21" dxfId="18" operator="equal" stopIfTrue="1">
      <formula>""""""</formula>
    </cfRule>
  </conditionalFormatting>
  <conditionalFormatting sqref="D8">
    <cfRule type="cellIs" priority="16" dxfId="0" operator="equal" stopIfTrue="1">
      <formula>""""""</formula>
    </cfRule>
    <cfRule type="cellIs" priority="17" dxfId="0" operator="between" stopIfTrue="1">
      <formula>""""""</formula>
      <formula>""""""</formula>
    </cfRule>
    <cfRule type="cellIs" priority="18" dxfId="0" operator="equal" stopIfTrue="1">
      <formula>""""""</formula>
    </cfRule>
  </conditionalFormatting>
  <conditionalFormatting sqref="D9">
    <cfRule type="cellIs" priority="13" dxfId="0" operator="equal" stopIfTrue="1">
      <formula>""""""</formula>
    </cfRule>
    <cfRule type="cellIs" priority="14" dxfId="0" operator="between" stopIfTrue="1">
      <formula>""""""</formula>
      <formula>""""""</formula>
    </cfRule>
    <cfRule type="cellIs" priority="15" dxfId="0" operator="equal" stopIfTrue="1">
      <formula>""""""</formula>
    </cfRule>
  </conditionalFormatting>
  <conditionalFormatting sqref="D17">
    <cfRule type="cellIs" priority="10" dxfId="0" operator="equal" stopIfTrue="1">
      <formula>""""""</formula>
    </cfRule>
    <cfRule type="cellIs" priority="11" dxfId="0" operator="between" stopIfTrue="1">
      <formula>""""""</formula>
      <formula>""""""</formula>
    </cfRule>
    <cfRule type="cellIs" priority="12" dxfId="0" operator="equal" stopIfTrue="1">
      <formula>""""""</formula>
    </cfRule>
  </conditionalFormatting>
  <conditionalFormatting sqref="D18">
    <cfRule type="cellIs" priority="7" dxfId="0" operator="equal" stopIfTrue="1">
      <formula>""""""</formula>
    </cfRule>
    <cfRule type="cellIs" priority="8" dxfId="0" operator="between" stopIfTrue="1">
      <formula>""""""</formula>
      <formula>""""""</formula>
    </cfRule>
    <cfRule type="cellIs" priority="9" dxfId="0" operator="equal" stopIfTrue="1">
      <formula>""""""</formula>
    </cfRule>
  </conditionalFormatting>
  <conditionalFormatting sqref="D26">
    <cfRule type="cellIs" priority="4" dxfId="0" operator="equal" stopIfTrue="1">
      <formula>""""""</formula>
    </cfRule>
    <cfRule type="cellIs" priority="5" dxfId="0" operator="between" stopIfTrue="1">
      <formula>""""""</formula>
      <formula>""""""</formula>
    </cfRule>
    <cfRule type="cellIs" priority="6" dxfId="0" operator="equal" stopIfTrue="1">
      <formula>""""""</formula>
    </cfRule>
  </conditionalFormatting>
  <conditionalFormatting sqref="D27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Экономист</cp:lastModifiedBy>
  <cp:lastPrinted>2014-02-07T04:26:48Z</cp:lastPrinted>
  <dcterms:created xsi:type="dcterms:W3CDTF">2007-02-05T05:25:40Z</dcterms:created>
  <dcterms:modified xsi:type="dcterms:W3CDTF">2017-04-03T05:44:36Z</dcterms:modified>
  <cp:category/>
  <cp:version/>
  <cp:contentType/>
  <cp:contentStatus/>
</cp:coreProperties>
</file>